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A2FA92F-4F47-4923-979A-9A6F6083B0B2}" xr6:coauthVersionLast="47" xr6:coauthVersionMax="47" xr10:uidLastSave="{00000000-0000-0000-0000-000000000000}"/>
  <bookViews>
    <workbookView xWindow="-28920" yWindow="-120" windowWidth="29040" windowHeight="15720" tabRatio="500" xr2:uid="{00000000-000D-0000-FFFF-FFFF00000000}"/>
  </bookViews>
  <sheets>
    <sheet name="Sheet1" sheetId="1" r:id="rId1"/>
    <sheet name="Abou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4" i="1" l="1"/>
  <c r="C15" i="1" s="1"/>
  <c r="E15" i="1" s="1"/>
  <c r="E13" i="1"/>
  <c r="E12" i="1"/>
  <c r="E11" i="1"/>
  <c r="E10" i="1"/>
  <c r="E9" i="1"/>
  <c r="I4" i="1" s="1"/>
  <c r="E8" i="1"/>
  <c r="E7" i="1"/>
  <c r="C6" i="1"/>
  <c r="E6" i="1" s="1"/>
  <c r="E5" i="1"/>
  <c r="E4" i="1"/>
  <c r="I3" i="1"/>
  <c r="I5" i="1" s="1"/>
  <c r="E3" i="1"/>
  <c r="M12" i="1" s="1"/>
  <c r="I7" i="1" l="1"/>
  <c r="I6" i="1"/>
  <c r="E14" i="1"/>
  <c r="M13" i="1"/>
  <c r="M11" i="1"/>
  <c r="M10" i="1"/>
  <c r="M7" i="1"/>
  <c r="I8" i="1" l="1"/>
  <c r="M4" i="1" s="1"/>
  <c r="O13" i="1" s="1"/>
  <c r="P13" i="1" s="1"/>
  <c r="M14" i="1"/>
  <c r="N10" i="1"/>
  <c r="N13" i="1"/>
  <c r="N11" i="1"/>
  <c r="N12" i="1"/>
  <c r="O12" i="1" l="1"/>
  <c r="P12" i="1" s="1"/>
  <c r="M3" i="1"/>
  <c r="O11" i="1" s="1"/>
  <c r="P11" i="1" s="1"/>
  <c r="I9" i="1"/>
  <c r="N14" i="1"/>
  <c r="O10" i="1" l="1"/>
  <c r="M5" i="1"/>
  <c r="O14" i="1" l="1"/>
  <c r="P10" i="1"/>
  <c r="P14" i="1" s="1"/>
</calcChain>
</file>

<file path=xl/sharedStrings.xml><?xml version="1.0" encoding="utf-8"?>
<sst xmlns="http://schemas.openxmlformats.org/spreadsheetml/2006/main" count="87" uniqueCount="55">
  <si>
    <t>Item</t>
  </si>
  <si>
    <t>Input</t>
  </si>
  <si>
    <t>(Converted Value)</t>
  </si>
  <si>
    <t>(For Calculation)</t>
  </si>
  <si>
    <t>Vehicle Weight</t>
  </si>
  <si>
    <t>kg</t>
  </si>
  <si>
    <t>N</t>
  </si>
  <si>
    <t>Roll Center Height Difference (Rear − Front)</t>
  </si>
  <si>
    <t>m</t>
  </si>
  <si>
    <t>Lateral Load Transfer (Front)</t>
  </si>
  <si>
    <t>CG Height</t>
  </si>
  <si>
    <t>mm</t>
  </si>
  <si>
    <t>Distance from Front Axle to CG</t>
  </si>
  <si>
    <t>Lateral Load Transfer (Rear)</t>
  </si>
  <si>
    <t>Weight Distribution (Front)</t>
  </si>
  <si>
    <t>%</t>
  </si>
  <si>
    <t>Roll Axis Angle</t>
  </si>
  <si>
    <t>deg</t>
  </si>
  <si>
    <t>Total</t>
  </si>
  <si>
    <t>Weight Distribution (Rear) (Auto-calculated)</t>
  </si>
  <si>
    <t>Front Track</t>
  </si>
  <si>
    <t>Difference Between CG Height and Front RC Height</t>
  </si>
  <si>
    <t>Longitudinal Load Transfer</t>
  </si>
  <si>
    <t>Rear Track</t>
  </si>
  <si>
    <t>Wheelbase</t>
  </si>
  <si>
    <t>Roll Angle</t>
  </si>
  <si>
    <t>Static Load</t>
  </si>
  <si>
    <t>Δ Longitudinal</t>
  </si>
  <si>
    <t>Δ Lateral</t>
  </si>
  <si>
    <t>Final Load</t>
  </si>
  <si>
    <t>Front Roll Center Height</t>
  </si>
  <si>
    <t>Front Outer Wheel</t>
  </si>
  <si>
    <t>Rear Roll Center Height</t>
  </si>
  <si>
    <t>Front Inner Wheel</t>
  </si>
  <si>
    <t>Front Roll Stiffness</t>
  </si>
  <si>
    <t>N·m/deg</t>
  </si>
  <si>
    <t>N·m/rad</t>
  </si>
  <si>
    <t>Rear Outer Wheel</t>
  </si>
  <si>
    <t>Rear Roll Stiffness</t>
  </si>
  <si>
    <t>Rear Inner Wheel</t>
  </si>
  <si>
    <t>Front Roll Stiffness Distribution (Auto-calculated)</t>
  </si>
  <si>
    <t>Rear Roll Stiffness Distribution (Auto-calculated)</t>
  </si>
  <si>
    <t>Lateral G</t>
  </si>
  <si>
    <t>G</t>
  </si>
  <si>
    <t>↓　Enter values here</t>
    <phoneticPr fontId="3"/>
  </si>
  <si>
    <r>
      <t>Longitudinal G</t>
    </r>
    <r>
      <rPr>
        <sz val="8"/>
        <color theme="1"/>
        <rFont val="Arial"/>
        <family val="2"/>
      </rPr>
      <t xml:space="preserve"> (positive = acceleration, negative = deceleration)</t>
    </r>
    <phoneticPr fontId="3"/>
  </si>
  <si>
    <t>Result</t>
    <phoneticPr fontId="3"/>
  </si>
  <si>
    <t>↓　　result appear here　　↓</t>
    <phoneticPr fontId="3"/>
  </si>
  <si>
    <r>
      <t>Roll Axis Height Change (Front to CG)(</t>
    </r>
    <r>
      <rPr>
        <sz val="11"/>
        <color rgb="FFA5A5A5"/>
        <rFont val="Arial"/>
        <family val="2"/>
        <charset val="161"/>
      </rPr>
      <t>Δ</t>
    </r>
    <r>
      <rPr>
        <sz val="11"/>
        <color rgb="FFA5A5A5"/>
        <rFont val="Yu Gothic"/>
        <family val="2"/>
        <charset val="128"/>
      </rPr>
      <t>Hx)</t>
    </r>
    <phoneticPr fontId="3"/>
  </si>
  <si>
    <r>
      <t>Roll Moment Arm(</t>
    </r>
    <r>
      <rPr>
        <sz val="11"/>
        <color rgb="FFA5A5A5"/>
        <rFont val="Arial"/>
        <family val="2"/>
        <charset val="161"/>
      </rPr>
      <t>Δ</t>
    </r>
    <r>
      <rPr>
        <sz val="11"/>
        <color rgb="FFA5A5A5"/>
        <rFont val="Yu Gothic"/>
        <family val="2"/>
        <charset val="128"/>
      </rPr>
      <t>Hg)</t>
    </r>
    <phoneticPr fontId="3"/>
  </si>
  <si>
    <t>About This Tool</t>
  </si>
  <si>
    <t>This is a simple calculator for estimating lateral and longitudinal load transfer during cornering, acceleration, and braking — the kind of back-of-the-envelope numbers that are useful when thinking about roll center height, roll stiffness distribution, and how they shape a car's handling balance. It started as a personal tool to sanity-check ideas while writing for Make Sense Dynamics, and grew into something worth sharing.</t>
  </si>
  <si>
    <r>
      <t xml:space="preserve">The calculation method follows the roll-center / roll-axis approach described in </t>
    </r>
    <r>
      <rPr>
        <sz val="11"/>
        <color theme="1"/>
        <rFont val="ＭＳ Ｐゴシック"/>
        <family val="3"/>
        <charset val="128"/>
      </rPr>
      <t>「</t>
    </r>
    <r>
      <rPr>
        <sz val="11"/>
        <color theme="1"/>
        <rFont val="Calibri"/>
        <family val="2"/>
      </rPr>
      <t>Introduction to Automotive Handling Dynamics</t>
    </r>
    <r>
      <rPr>
        <sz val="11"/>
        <color theme="1"/>
        <rFont val="ＭＳ Ｐゴシック"/>
        <family val="3"/>
        <charset val="128"/>
      </rPr>
      <t>」</t>
    </r>
    <r>
      <rPr>
        <sz val="11"/>
        <color theme="1"/>
        <rFont val="Calibri"/>
        <family val="2"/>
      </rPr>
      <t xml:space="preserve"> (</t>
    </r>
    <r>
      <rPr>
        <sz val="11"/>
        <color theme="1"/>
        <rFont val="ＭＳ Ｐゴシック"/>
        <family val="3"/>
        <charset val="128"/>
      </rPr>
      <t>自動車操縦安定性講座入門</t>
    </r>
    <r>
      <rPr>
        <sz val="11"/>
        <color theme="1"/>
        <rFont val="Calibri"/>
        <family val="2"/>
      </rPr>
      <t>), Japanese: https://www5f.biglobe.ne.jp/~vehicle_dynamics/chapter4_2.htm</t>
    </r>
  </si>
  <si>
    <t>Usage</t>
  </si>
  <si>
    <t>Free to use for personal or educational purposes. Please don't modify and redistribute this file — if you'd like to share it, a link to makesensedynamics.com is appreciated instead.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</si>
</sst>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0_ "/>
    <numFmt numFmtId="178" formatCode="0.0_ "/>
  </numFmts>
  <fonts count="10">
    <font>
      <sz val="11"/>
      <color theme="1"/>
      <name val="Calibri"/>
      <charset val="1"/>
    </font>
    <font>
      <sz val="11"/>
      <color theme="1"/>
      <name val="Arial"/>
      <family val="2"/>
    </font>
    <font>
      <sz val="11"/>
      <color rgb="FFA5A5A5"/>
      <name val="Arial"/>
      <family val="2"/>
    </font>
    <font>
      <sz val="6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8"/>
      <color theme="1"/>
      <name val="Arial"/>
      <family val="2"/>
    </font>
    <font>
      <sz val="11"/>
      <color rgb="FFA5A5A5"/>
      <name val="Yu Gothic"/>
      <family val="2"/>
      <charset val="128"/>
    </font>
    <font>
      <sz val="11"/>
      <color rgb="FFA5A5A5"/>
      <name val="Arial"/>
      <family val="2"/>
      <charset val="161"/>
    </font>
    <font>
      <sz val="11"/>
      <color theme="1"/>
      <name val="ＭＳ Ｐゴシック"/>
      <family val="3"/>
      <charset val="128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D9E2F3"/>
        <bgColor rgb="FFCCFFFF"/>
      </patternFill>
    </fill>
    <fill>
      <patternFill patternType="solid">
        <fgColor rgb="FFFFE598"/>
        <bgColor rgb="FFFFFF99"/>
      </patternFill>
    </fill>
  </fills>
  <borders count="4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ck">
        <color auto="1"/>
      </left>
      <right/>
      <top/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ck">
        <color auto="1"/>
      </right>
      <top/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ck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/>
    <xf numFmtId="0" fontId="1" fillId="3" borderId="3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176" fontId="1" fillId="4" borderId="7" xfId="0" applyNumberFormat="1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4" borderId="13" xfId="0" applyFont="1" applyFill="1" applyBorder="1" applyAlignment="1">
      <alignment vertical="center"/>
    </xf>
    <xf numFmtId="177" fontId="2" fillId="0" borderId="0" xfId="0" applyNumberFormat="1" applyFont="1" applyAlignment="1">
      <alignment vertical="center"/>
    </xf>
    <xf numFmtId="176" fontId="1" fillId="4" borderId="16" xfId="0" applyNumberFormat="1" applyFont="1" applyFill="1" applyBorder="1" applyAlignment="1">
      <alignment vertical="center"/>
    </xf>
    <xf numFmtId="0" fontId="1" fillId="4" borderId="17" xfId="0" applyFont="1" applyFill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20" xfId="0" applyFont="1" applyFill="1" applyBorder="1" applyAlignment="1">
      <alignment vertical="center"/>
    </xf>
    <xf numFmtId="176" fontId="1" fillId="2" borderId="22" xfId="0" applyNumberFormat="1" applyFont="1" applyFill="1" applyBorder="1" applyAlignment="1">
      <alignment vertical="center"/>
    </xf>
    <xf numFmtId="0" fontId="1" fillId="2" borderId="23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4" borderId="25" xfId="0" applyFont="1" applyFill="1" applyBorder="1" applyAlignment="1">
      <alignment vertical="center"/>
    </xf>
    <xf numFmtId="0" fontId="1" fillId="4" borderId="28" xfId="0" applyFont="1" applyFill="1" applyBorder="1" applyAlignment="1">
      <alignment vertical="center"/>
    </xf>
    <xf numFmtId="176" fontId="1" fillId="4" borderId="30" xfId="0" applyNumberFormat="1" applyFont="1" applyFill="1" applyBorder="1" applyAlignment="1">
      <alignment vertical="center"/>
    </xf>
    <xf numFmtId="176" fontId="1" fillId="4" borderId="31" xfId="0" applyNumberFormat="1" applyFont="1" applyFill="1" applyBorder="1" applyAlignment="1">
      <alignment vertical="center"/>
    </xf>
    <xf numFmtId="0" fontId="1" fillId="4" borderId="32" xfId="0" applyFont="1" applyFill="1" applyBorder="1" applyAlignment="1">
      <alignment vertical="center"/>
    </xf>
    <xf numFmtId="176" fontId="1" fillId="4" borderId="34" xfId="0" applyNumberFormat="1" applyFont="1" applyFill="1" applyBorder="1" applyAlignment="1">
      <alignment vertical="center"/>
    </xf>
    <xf numFmtId="176" fontId="1" fillId="4" borderId="35" xfId="0" applyNumberFormat="1" applyFont="1" applyFill="1" applyBorder="1" applyAlignment="1">
      <alignment vertical="center"/>
    </xf>
    <xf numFmtId="0" fontId="1" fillId="4" borderId="36" xfId="0" applyFont="1" applyFill="1" applyBorder="1" applyAlignment="1">
      <alignment vertical="center"/>
    </xf>
    <xf numFmtId="176" fontId="1" fillId="3" borderId="30" xfId="0" applyNumberFormat="1" applyFont="1" applyFill="1" applyBorder="1" applyAlignment="1">
      <alignment vertical="center"/>
    </xf>
    <xf numFmtId="178" fontId="2" fillId="0" borderId="0" xfId="0" applyNumberFormat="1" applyFont="1" applyAlignment="1">
      <alignment vertical="center"/>
    </xf>
    <xf numFmtId="176" fontId="1" fillId="4" borderId="38" xfId="0" applyNumberFormat="1" applyFont="1" applyFill="1" applyBorder="1" applyAlignment="1">
      <alignment vertical="center"/>
    </xf>
    <xf numFmtId="176" fontId="1" fillId="4" borderId="39" xfId="0" applyNumberFormat="1" applyFont="1" applyFill="1" applyBorder="1" applyAlignment="1">
      <alignment vertical="center"/>
    </xf>
    <xf numFmtId="0" fontId="1" fillId="4" borderId="40" xfId="0" applyFont="1" applyFill="1" applyBorder="1" applyAlignment="1">
      <alignment vertical="center"/>
    </xf>
    <xf numFmtId="176" fontId="1" fillId="3" borderId="41" xfId="0" applyNumberFormat="1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3" borderId="43" xfId="0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77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vertical="center"/>
    </xf>
    <xf numFmtId="0" fontId="4" fillId="2" borderId="0" xfId="0" applyFont="1" applyFill="1" applyAlignment="1">
      <alignment horizontal="left" vertical="center" indent="3"/>
    </xf>
    <xf numFmtId="0" fontId="1" fillId="3" borderId="1" xfId="0" applyFont="1" applyFill="1" applyBorder="1" applyAlignment="1">
      <alignment horizontal="left" vertical="center" shrinkToFit="1"/>
    </xf>
    <xf numFmtId="0" fontId="1" fillId="3" borderId="6" xfId="0" applyFont="1" applyFill="1" applyBorder="1" applyAlignment="1">
      <alignment horizontal="left" vertical="center" shrinkToFit="1"/>
    </xf>
    <xf numFmtId="0" fontId="1" fillId="3" borderId="12" xfId="0" applyFont="1" applyFill="1" applyBorder="1" applyAlignment="1">
      <alignment horizontal="left" vertical="center" shrinkToFit="1"/>
    </xf>
    <xf numFmtId="0" fontId="1" fillId="3" borderId="18" xfId="0" applyFont="1" applyFill="1" applyBorder="1" applyAlignment="1">
      <alignment horizontal="left" vertical="center" shrinkToFit="1"/>
    </xf>
    <xf numFmtId="0" fontId="1" fillId="3" borderId="42" xfId="0" applyFont="1" applyFill="1" applyBorder="1" applyAlignment="1">
      <alignment horizontal="left" vertical="center" shrinkToFit="1"/>
    </xf>
    <xf numFmtId="0" fontId="2" fillId="0" borderId="0" xfId="0" applyFont="1" applyAlignment="1">
      <alignment vertical="center" shrinkToFit="1"/>
    </xf>
    <xf numFmtId="0" fontId="1" fillId="4" borderId="9" xfId="0" applyFont="1" applyFill="1" applyBorder="1" applyAlignment="1">
      <alignment horizontal="left" vertical="center" shrinkToFit="1"/>
    </xf>
    <xf numFmtId="0" fontId="1" fillId="4" borderId="14" xfId="0" applyFont="1" applyFill="1" applyBorder="1" applyAlignment="1">
      <alignment horizontal="left" vertical="center" shrinkToFit="1"/>
    </xf>
    <xf numFmtId="0" fontId="1" fillId="4" borderId="15" xfId="0" applyFont="1" applyFill="1" applyBorder="1" applyAlignment="1">
      <alignment horizontal="left" vertical="center" shrinkToFit="1"/>
    </xf>
    <xf numFmtId="0" fontId="1" fillId="2" borderId="21" xfId="0" applyFont="1" applyFill="1" applyBorder="1" applyAlignment="1">
      <alignment horizontal="left" vertical="center" shrinkToFit="1"/>
    </xf>
    <xf numFmtId="0" fontId="1" fillId="4" borderId="24" xfId="0" applyFont="1" applyFill="1" applyBorder="1" applyAlignment="1">
      <alignment horizontal="left" vertical="center" shrinkToFit="1"/>
    </xf>
    <xf numFmtId="0" fontId="1" fillId="4" borderId="26" xfId="0" applyFont="1" applyFill="1" applyBorder="1" applyAlignment="1">
      <alignment horizontal="left" vertical="center" shrinkToFit="1"/>
    </xf>
    <xf numFmtId="0" fontId="1" fillId="4" borderId="29" xfId="0" applyFont="1" applyFill="1" applyBorder="1" applyAlignment="1">
      <alignment horizontal="left" vertical="center" shrinkToFit="1"/>
    </xf>
    <xf numFmtId="0" fontId="1" fillId="4" borderId="33" xfId="0" applyFont="1" applyFill="1" applyBorder="1" applyAlignment="1">
      <alignment horizontal="left" vertical="center" shrinkToFit="1"/>
    </xf>
    <xf numFmtId="0" fontId="1" fillId="4" borderId="37" xfId="0" applyFont="1" applyFill="1" applyBorder="1" applyAlignment="1">
      <alignment horizontal="left" vertical="center" shrinkToFit="1"/>
    </xf>
    <xf numFmtId="0" fontId="1" fillId="4" borderId="27" xfId="0" applyFont="1" applyFill="1" applyBorder="1" applyAlignment="1">
      <alignment horizontal="center" vertical="center" shrinkToFit="1"/>
    </xf>
    <xf numFmtId="0" fontId="1" fillId="4" borderId="2" xfId="0" applyFont="1" applyFill="1" applyBorder="1" applyAlignment="1">
      <alignment horizontal="center" vertical="center" shrinkToFit="1"/>
    </xf>
    <xf numFmtId="0" fontId="1" fillId="3" borderId="2" xfId="0" applyFont="1" applyFill="1" applyBorder="1" applyAlignment="1">
      <alignment horizontal="center" vertical="center" shrinkToFit="1"/>
    </xf>
    <xf numFmtId="0" fontId="4" fillId="2" borderId="0" xfId="0" applyFont="1" applyFill="1" applyAlignment="1">
      <alignment horizontal="left" vertical="center" indent="5"/>
    </xf>
    <xf numFmtId="0" fontId="0" fillId="0" borderId="0" xfId="0" applyAlignment="1">
      <alignment wrapText="1"/>
    </xf>
    <xf numFmtId="0" fontId="2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1" fillId="4" borderId="5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E598"/>
      <rgbColor rgb="FF3366FF"/>
      <rgbColor rgb="FF33CCCC"/>
      <rgbColor rgb="FF99CC00"/>
      <rgbColor rgb="FFFFCC00"/>
      <rgbColor rgb="FFFF9900"/>
      <rgbColor rgb="FFFF6600"/>
      <rgbColor rgb="FF666699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13</xdr:row>
      <xdr:rowOff>180975</xdr:rowOff>
    </xdr:from>
    <xdr:to>
      <xdr:col>9</xdr:col>
      <xdr:colOff>19050</xdr:colOff>
      <xdr:row>16</xdr:row>
      <xdr:rowOff>47625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4E8C20E-7672-BCCD-628D-9A484AE1E935}"/>
            </a:ext>
          </a:extLst>
        </xdr:cNvPr>
        <xdr:cNvSpPr/>
      </xdr:nvSpPr>
      <xdr:spPr>
        <a:xfrm>
          <a:off x="7239000" y="5057775"/>
          <a:ext cx="2905125" cy="809625"/>
        </a:xfrm>
        <a:prstGeom prst="rect">
          <a:avLst/>
        </a:prstGeom>
        <a:noFill/>
        <a:ln>
          <a:solidFill>
            <a:schemeClr val="bg2">
              <a:lumMod val="6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295273</xdr:colOff>
      <xdr:row>11</xdr:row>
      <xdr:rowOff>247650</xdr:rowOff>
    </xdr:from>
    <xdr:to>
      <xdr:col>9</xdr:col>
      <xdr:colOff>19049</xdr:colOff>
      <xdr:row>13</xdr:row>
      <xdr:rowOff>180975</xdr:rowOff>
    </xdr:to>
    <xdr:sp macro="" textlink="">
      <xdr:nvSpPr>
        <xdr:cNvPr id="3" name="直角三角形 2">
          <a:extLst>
            <a:ext uri="{FF2B5EF4-FFF2-40B4-BE49-F238E27FC236}">
              <a16:creationId xmlns:a16="http://schemas.microsoft.com/office/drawing/2014/main" id="{96663514-090E-558B-669D-495D2CB90A4F}"/>
            </a:ext>
          </a:extLst>
        </xdr:cNvPr>
        <xdr:cNvSpPr/>
      </xdr:nvSpPr>
      <xdr:spPr>
        <a:xfrm flipH="1">
          <a:off x="7238998" y="4495800"/>
          <a:ext cx="2905126" cy="561975"/>
        </a:xfrm>
        <a:prstGeom prst="rtTriangle">
          <a:avLst/>
        </a:prstGeom>
        <a:noFill/>
        <a:ln>
          <a:solidFill>
            <a:schemeClr val="bg2">
              <a:lumMod val="6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1495425</xdr:colOff>
      <xdr:row>10</xdr:row>
      <xdr:rowOff>228600</xdr:rowOff>
    </xdr:from>
    <xdr:to>
      <xdr:col>7</xdr:col>
      <xdr:colOff>1628775</xdr:colOff>
      <xdr:row>11</xdr:row>
      <xdr:rowOff>47625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7AB84361-D621-25DE-20D1-20C08C6AF963}"/>
            </a:ext>
          </a:extLst>
        </xdr:cNvPr>
        <xdr:cNvSpPr/>
      </xdr:nvSpPr>
      <xdr:spPr>
        <a:xfrm>
          <a:off x="8439150" y="4162425"/>
          <a:ext cx="133350" cy="133350"/>
        </a:xfrm>
        <a:prstGeom prst="ellipse">
          <a:avLst/>
        </a:prstGeom>
        <a:noFill/>
        <a:ln>
          <a:solidFill>
            <a:schemeClr val="bg2">
              <a:lumMod val="6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1562100</xdr:colOff>
      <xdr:row>11</xdr:row>
      <xdr:rowOff>47625</xdr:rowOff>
    </xdr:from>
    <xdr:to>
      <xdr:col>7</xdr:col>
      <xdr:colOff>1562100</xdr:colOff>
      <xdr:row>16</xdr:row>
      <xdr:rowOff>47625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4C66363E-CE8D-EB7E-6FE5-1782BDF6B045}"/>
            </a:ext>
          </a:extLst>
        </xdr:cNvPr>
        <xdr:cNvCxnSpPr/>
      </xdr:nvCxnSpPr>
      <xdr:spPr>
        <a:xfrm flipV="1">
          <a:off x="8505825" y="4295775"/>
          <a:ext cx="0" cy="1571625"/>
        </a:xfrm>
        <a:prstGeom prst="line">
          <a:avLst/>
        </a:prstGeom>
        <a:ln>
          <a:solidFill>
            <a:schemeClr val="bg2">
              <a:lumMod val="6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129993</xdr:colOff>
      <xdr:row>13</xdr:row>
      <xdr:rowOff>180975</xdr:rowOff>
    </xdr:from>
    <xdr:to>
      <xdr:col>7</xdr:col>
      <xdr:colOff>291917</xdr:colOff>
      <xdr:row>16</xdr:row>
      <xdr:rowOff>47625</xdr:rowOff>
    </xdr:to>
    <xdr:sp macro="" textlink="">
      <xdr:nvSpPr>
        <xdr:cNvPr id="13" name="左大かっこ 12">
          <a:extLst>
            <a:ext uri="{FF2B5EF4-FFF2-40B4-BE49-F238E27FC236}">
              <a16:creationId xmlns:a16="http://schemas.microsoft.com/office/drawing/2014/main" id="{E95ECE7C-C70A-E80F-329A-63BA1095EF2E}"/>
            </a:ext>
          </a:extLst>
        </xdr:cNvPr>
        <xdr:cNvSpPr/>
      </xdr:nvSpPr>
      <xdr:spPr>
        <a:xfrm>
          <a:off x="7072037" y="5052732"/>
          <a:ext cx="161924" cy="807944"/>
        </a:xfrm>
        <a:prstGeom prst="leftBracket">
          <a:avLst>
            <a:gd name="adj" fmla="val 201282"/>
          </a:avLst>
        </a:prstGeom>
        <a:ln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26329</xdr:colOff>
      <xdr:row>11</xdr:row>
      <xdr:rowOff>257175</xdr:rowOff>
    </xdr:from>
    <xdr:to>
      <xdr:col>9</xdr:col>
      <xdr:colOff>235880</xdr:colOff>
      <xdr:row>16</xdr:row>
      <xdr:rowOff>38100</xdr:rowOff>
    </xdr:to>
    <xdr:sp macro="" textlink="">
      <xdr:nvSpPr>
        <xdr:cNvPr id="14" name="左大かっこ 13">
          <a:extLst>
            <a:ext uri="{FF2B5EF4-FFF2-40B4-BE49-F238E27FC236}">
              <a16:creationId xmlns:a16="http://schemas.microsoft.com/office/drawing/2014/main" id="{C9839AE1-A477-4B86-A216-10EBF7073D39}"/>
            </a:ext>
          </a:extLst>
        </xdr:cNvPr>
        <xdr:cNvSpPr/>
      </xdr:nvSpPr>
      <xdr:spPr>
        <a:xfrm flipH="1">
          <a:off x="10150844" y="4501403"/>
          <a:ext cx="209551" cy="1349748"/>
        </a:xfrm>
        <a:prstGeom prst="leftBracket">
          <a:avLst>
            <a:gd name="adj" fmla="val 201282"/>
          </a:avLst>
        </a:prstGeom>
        <a:ln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1571849</xdr:colOff>
      <xdr:row>12</xdr:row>
      <xdr:rowOff>261654</xdr:rowOff>
    </xdr:from>
    <xdr:to>
      <xdr:col>7</xdr:col>
      <xdr:colOff>1741395</xdr:colOff>
      <xdr:row>13</xdr:row>
      <xdr:rowOff>173689</xdr:rowOff>
    </xdr:to>
    <xdr:sp macro="" textlink="">
      <xdr:nvSpPr>
        <xdr:cNvPr id="15" name="左大かっこ 14">
          <a:extLst>
            <a:ext uri="{FF2B5EF4-FFF2-40B4-BE49-F238E27FC236}">
              <a16:creationId xmlns:a16="http://schemas.microsoft.com/office/drawing/2014/main" id="{3ADD3A9B-7138-49CF-8ECC-E3E0BE17180B}"/>
            </a:ext>
          </a:extLst>
        </xdr:cNvPr>
        <xdr:cNvSpPr/>
      </xdr:nvSpPr>
      <xdr:spPr>
        <a:xfrm flipH="1">
          <a:off x="8513893" y="4819647"/>
          <a:ext cx="169546" cy="225799"/>
        </a:xfrm>
        <a:prstGeom prst="leftBracket">
          <a:avLst>
            <a:gd name="adj" fmla="val 201282"/>
          </a:avLst>
        </a:prstGeom>
        <a:ln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1568823</xdr:colOff>
      <xdr:row>11</xdr:row>
      <xdr:rowOff>67798</xdr:rowOff>
    </xdr:from>
    <xdr:to>
      <xdr:col>7</xdr:col>
      <xdr:colOff>1787899</xdr:colOff>
      <xdr:row>12</xdr:row>
      <xdr:rowOff>229723</xdr:rowOff>
    </xdr:to>
    <xdr:sp macro="" textlink="">
      <xdr:nvSpPr>
        <xdr:cNvPr id="16" name="左大かっこ 15">
          <a:extLst>
            <a:ext uri="{FF2B5EF4-FFF2-40B4-BE49-F238E27FC236}">
              <a16:creationId xmlns:a16="http://schemas.microsoft.com/office/drawing/2014/main" id="{4AD69566-41B3-40C4-AF4C-47589A607206}"/>
            </a:ext>
          </a:extLst>
        </xdr:cNvPr>
        <xdr:cNvSpPr/>
      </xdr:nvSpPr>
      <xdr:spPr>
        <a:xfrm flipH="1">
          <a:off x="8510867" y="4312026"/>
          <a:ext cx="219076" cy="475690"/>
        </a:xfrm>
        <a:prstGeom prst="leftBracket">
          <a:avLst>
            <a:gd name="adj" fmla="val 201282"/>
          </a:avLst>
        </a:prstGeom>
        <a:ln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6</xdr:col>
      <xdr:colOff>294590</xdr:colOff>
      <xdr:row>14</xdr:row>
      <xdr:rowOff>151410</xdr:rowOff>
    </xdr:from>
    <xdr:ext cx="327461" cy="280205"/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3370F257-DCFC-4449-1F9D-A552207E9AB6}"/>
            </a:ext>
          </a:extLst>
        </xdr:cNvPr>
        <xdr:cNvSpPr/>
      </xdr:nvSpPr>
      <xdr:spPr>
        <a:xfrm>
          <a:off x="6903259" y="5336932"/>
          <a:ext cx="327461" cy="280205"/>
        </a:xfrm>
        <a:prstGeom prst="rect">
          <a:avLst/>
        </a:prstGeom>
        <a:solidFill>
          <a:schemeClr val="bg1"/>
        </a:solidFill>
        <a:effectLst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altLang="ja-JP" sz="1200" b="0" cap="none" spc="0">
              <a:ln w="0"/>
              <a:solidFill>
                <a:schemeClr val="bg2">
                  <a:lumMod val="50000"/>
                </a:schemeClr>
              </a:solidFill>
              <a:effectLst/>
            </a:rPr>
            <a:t>Hf</a:t>
          </a:r>
          <a:endParaRPr lang="ja-JP" altLang="en-US" sz="1200" b="0" cap="none" spc="0">
            <a:ln w="0"/>
            <a:solidFill>
              <a:schemeClr val="bg2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9</xdr:col>
      <xdr:colOff>71971</xdr:colOff>
      <xdr:row>13</xdr:row>
      <xdr:rowOff>209550</xdr:rowOff>
    </xdr:from>
    <xdr:ext cx="334195" cy="280205"/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B58EEB17-49DC-4DBB-8E31-C51419BB52E6}"/>
            </a:ext>
          </a:extLst>
        </xdr:cNvPr>
        <xdr:cNvSpPr/>
      </xdr:nvSpPr>
      <xdr:spPr>
        <a:xfrm>
          <a:off x="10205106" y="5096608"/>
          <a:ext cx="334195" cy="280205"/>
        </a:xfrm>
        <a:prstGeom prst="rect">
          <a:avLst/>
        </a:prstGeom>
        <a:solidFill>
          <a:schemeClr val="bg1"/>
        </a:solidFill>
        <a:effectLst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altLang="ja-JP" sz="1200" b="0" cap="none" spc="0">
              <a:ln w="0"/>
              <a:solidFill>
                <a:schemeClr val="bg2">
                  <a:lumMod val="50000"/>
                </a:schemeClr>
              </a:solidFill>
              <a:effectLst/>
            </a:rPr>
            <a:t>Hr</a:t>
          </a:r>
          <a:endParaRPr lang="ja-JP" altLang="en-US" sz="1200" b="0" cap="none" spc="0">
            <a:ln w="0"/>
            <a:solidFill>
              <a:schemeClr val="bg2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7</xdr:col>
      <xdr:colOff>1620932</xdr:colOff>
      <xdr:row>11</xdr:row>
      <xdr:rowOff>160460</xdr:rowOff>
    </xdr:from>
    <xdr:ext cx="439864" cy="280205"/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1027A8ED-F57F-49AC-89E2-4114625FD141}"/>
            </a:ext>
          </a:extLst>
        </xdr:cNvPr>
        <xdr:cNvSpPr/>
      </xdr:nvSpPr>
      <xdr:spPr>
        <a:xfrm>
          <a:off x="8574182" y="4417402"/>
          <a:ext cx="439864" cy="280205"/>
        </a:xfrm>
        <a:prstGeom prst="rect">
          <a:avLst/>
        </a:prstGeom>
        <a:solidFill>
          <a:schemeClr val="bg1"/>
        </a:solidFill>
        <a:effectLst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altLang="ja-JP" sz="1200" b="0" cap="none" spc="0">
              <a:ln w="0"/>
              <a:solidFill>
                <a:schemeClr val="bg2">
                  <a:lumMod val="50000"/>
                </a:schemeClr>
              </a:solidFill>
              <a:effectLst/>
            </a:rPr>
            <a:t>ΔHg</a:t>
          </a:r>
          <a:endParaRPr lang="ja-JP" altLang="en-US" sz="1200" b="0" cap="none" spc="0">
            <a:ln w="0"/>
            <a:solidFill>
              <a:schemeClr val="bg2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7</xdr:col>
      <xdr:colOff>1785041</xdr:colOff>
      <xdr:row>12</xdr:row>
      <xdr:rowOff>213473</xdr:rowOff>
    </xdr:from>
    <xdr:ext cx="434030" cy="28020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ED2539F3-6148-4133-8432-EEC08B19B1D0}"/>
            </a:ext>
          </a:extLst>
        </xdr:cNvPr>
        <xdr:cNvSpPr/>
      </xdr:nvSpPr>
      <xdr:spPr>
        <a:xfrm>
          <a:off x="8727085" y="4771466"/>
          <a:ext cx="434030" cy="280205"/>
        </a:xfrm>
        <a:prstGeom prst="rect">
          <a:avLst/>
        </a:prstGeom>
        <a:solidFill>
          <a:schemeClr val="bg1"/>
        </a:solidFill>
        <a:effectLst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altLang="ja-JP" sz="1200" b="0" cap="none" spc="0">
              <a:ln w="0"/>
              <a:solidFill>
                <a:schemeClr val="bg2">
                  <a:lumMod val="50000"/>
                </a:schemeClr>
              </a:solidFill>
              <a:effectLst/>
            </a:rPr>
            <a:t>ΔHx</a:t>
          </a:r>
          <a:endParaRPr lang="ja-JP" altLang="en-US" sz="1200" b="0" cap="none" spc="0">
            <a:ln w="0"/>
            <a:solidFill>
              <a:schemeClr val="bg2">
                <a:lumMod val="50000"/>
              </a:schemeClr>
            </a:solidFill>
            <a:effectLst/>
          </a:endParaRPr>
        </a:p>
      </xdr:txBody>
    </xdr:sp>
    <xdr:clientData/>
  </xdr:oneCellAnchor>
  <xdr:twoCellAnchor>
    <xdr:from>
      <xdr:col>7</xdr:col>
      <xdr:colOff>1285875</xdr:colOff>
      <xdr:row>11</xdr:row>
      <xdr:rowOff>58831</xdr:rowOff>
    </xdr:from>
    <xdr:to>
      <xdr:col>7</xdr:col>
      <xdr:colOff>1563221</xdr:colOff>
      <xdr:row>16</xdr:row>
      <xdr:rowOff>47625</xdr:rowOff>
    </xdr:to>
    <xdr:sp macro="" textlink="">
      <xdr:nvSpPr>
        <xdr:cNvPr id="17" name="左大かっこ 16">
          <a:extLst>
            <a:ext uri="{FF2B5EF4-FFF2-40B4-BE49-F238E27FC236}">
              <a16:creationId xmlns:a16="http://schemas.microsoft.com/office/drawing/2014/main" id="{86C5A506-A1AE-43D3-8C0E-351947C98987}"/>
            </a:ext>
          </a:extLst>
        </xdr:cNvPr>
        <xdr:cNvSpPr/>
      </xdr:nvSpPr>
      <xdr:spPr>
        <a:xfrm>
          <a:off x="8227919" y="4303059"/>
          <a:ext cx="277346" cy="1557617"/>
        </a:xfrm>
        <a:prstGeom prst="leftBracket">
          <a:avLst>
            <a:gd name="adj" fmla="val 281282"/>
          </a:avLst>
        </a:prstGeom>
        <a:ln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7</xdr:col>
      <xdr:colOff>1120715</xdr:colOff>
      <xdr:row>13</xdr:row>
      <xdr:rowOff>57883</xdr:rowOff>
    </xdr:from>
    <xdr:ext cx="352982" cy="280205"/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ED663586-D985-4AC4-8558-B4B9BBA3AA2D}"/>
            </a:ext>
          </a:extLst>
        </xdr:cNvPr>
        <xdr:cNvSpPr/>
      </xdr:nvSpPr>
      <xdr:spPr>
        <a:xfrm>
          <a:off x="8073965" y="4944941"/>
          <a:ext cx="352982" cy="280205"/>
        </a:xfrm>
        <a:prstGeom prst="rect">
          <a:avLst/>
        </a:prstGeom>
        <a:solidFill>
          <a:schemeClr val="bg1"/>
        </a:solidFill>
        <a:effectLst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altLang="ja-JP" sz="1200" b="0" cap="none" spc="0">
              <a:ln w="0"/>
              <a:solidFill>
                <a:schemeClr val="bg2">
                  <a:lumMod val="50000"/>
                </a:schemeClr>
              </a:solidFill>
              <a:effectLst/>
            </a:rPr>
            <a:t>Hg</a:t>
          </a:r>
          <a:endParaRPr lang="ja-JP" altLang="en-US" sz="1200" b="0" cap="none" spc="0">
            <a:ln w="0"/>
            <a:solidFill>
              <a:schemeClr val="bg2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7</xdr:col>
      <xdr:colOff>1384112</xdr:colOff>
      <xdr:row>9</xdr:row>
      <xdr:rowOff>257736</xdr:rowOff>
    </xdr:from>
    <xdr:ext cx="363818" cy="28020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B2C4A12E-120D-4FEA-AF13-360743973E9F}"/>
            </a:ext>
          </a:extLst>
        </xdr:cNvPr>
        <xdr:cNvSpPr/>
      </xdr:nvSpPr>
      <xdr:spPr>
        <a:xfrm>
          <a:off x="8342965" y="3866030"/>
          <a:ext cx="363818" cy="280205"/>
        </a:xfrm>
        <a:prstGeom prst="rect">
          <a:avLst/>
        </a:prstGeom>
        <a:solidFill>
          <a:schemeClr val="bg1"/>
        </a:solidFill>
        <a:effectLst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altLang="ja-JP" sz="1200" b="0" cap="none" spc="0">
              <a:ln w="0"/>
              <a:solidFill>
                <a:schemeClr val="bg2">
                  <a:lumMod val="50000"/>
                </a:schemeClr>
              </a:solidFill>
              <a:effectLst/>
            </a:rPr>
            <a:t>CG</a:t>
          </a:r>
          <a:endParaRPr lang="ja-JP" altLang="en-US" sz="1200" b="0" cap="none" spc="0">
            <a:ln w="0"/>
            <a:solidFill>
              <a:schemeClr val="bg2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0"/>
  <sheetViews>
    <sheetView tabSelected="1" zoomScale="85" zoomScaleNormal="85" workbookViewId="0">
      <selection activeCell="C3" sqref="C3"/>
    </sheetView>
  </sheetViews>
  <sheetFormatPr defaultColWidth="14.42578125" defaultRowHeight="15"/>
  <cols>
    <col min="1" max="1" width="3.7109375" customWidth="1"/>
    <col min="2" max="2" width="50.7109375" customWidth="1"/>
    <col min="3" max="3" width="9.7109375" customWidth="1"/>
    <col min="4" max="4" width="13.7109375" customWidth="1"/>
    <col min="5" max="5" width="10.7109375" customWidth="1"/>
    <col min="6" max="6" width="10.5703125" customWidth="1"/>
    <col min="7" max="7" width="5" customWidth="1"/>
    <col min="8" max="8" width="40" customWidth="1"/>
    <col min="9" max="9" width="7.7109375" customWidth="1"/>
    <col min="10" max="10" width="6.42578125" customWidth="1"/>
    <col min="11" max="11" width="5.140625" customWidth="1"/>
    <col min="12" max="12" width="26" customWidth="1"/>
    <col min="13" max="16" width="11.28515625" customWidth="1"/>
    <col min="17" max="26" width="8.7109375" customWidth="1"/>
  </cols>
  <sheetData>
    <row r="1" spans="1:23" ht="57.75" customHeight="1">
      <c r="A1" s="1"/>
      <c r="B1" s="2"/>
      <c r="C1" s="42" t="s">
        <v>44</v>
      </c>
      <c r="D1" s="1"/>
      <c r="E1" s="1"/>
      <c r="F1" s="1"/>
      <c r="G1" s="1"/>
      <c r="H1" s="1"/>
      <c r="I1" s="1"/>
      <c r="J1" s="1"/>
      <c r="K1" s="1"/>
      <c r="L1" s="1"/>
      <c r="M1" s="61" t="s">
        <v>47</v>
      </c>
      <c r="N1" s="1"/>
      <c r="O1" s="1"/>
      <c r="P1" s="1"/>
      <c r="Q1" s="1"/>
      <c r="R1" s="1"/>
      <c r="S1" s="1"/>
      <c r="T1" s="1"/>
      <c r="U1" s="1"/>
      <c r="V1" s="1"/>
      <c r="W1" s="3"/>
    </row>
    <row r="2" spans="1:23" ht="54" customHeight="1">
      <c r="A2" s="1"/>
      <c r="B2" s="43" t="s">
        <v>0</v>
      </c>
      <c r="C2" s="60" t="s">
        <v>1</v>
      </c>
      <c r="D2" s="4"/>
      <c r="E2" s="63" t="s">
        <v>2</v>
      </c>
      <c r="F2" s="63"/>
      <c r="G2" s="5"/>
      <c r="H2" s="64" t="s">
        <v>3</v>
      </c>
      <c r="I2" s="64"/>
      <c r="J2" s="64"/>
      <c r="K2" s="1"/>
      <c r="L2" s="65" t="s">
        <v>46</v>
      </c>
      <c r="M2" s="65"/>
      <c r="N2" s="65"/>
      <c r="O2" s="65"/>
      <c r="P2" s="65"/>
      <c r="Q2" s="65"/>
      <c r="R2" s="1"/>
      <c r="S2" s="1"/>
      <c r="T2" s="1"/>
      <c r="U2" s="1"/>
      <c r="V2" s="1"/>
      <c r="W2" s="1"/>
    </row>
    <row r="3" spans="1:23" ht="24.75" customHeight="1">
      <c r="A3" s="1"/>
      <c r="B3" s="44" t="s">
        <v>4</v>
      </c>
      <c r="C3" s="6">
        <v>2000</v>
      </c>
      <c r="D3" s="7" t="s">
        <v>5</v>
      </c>
      <c r="E3" s="8">
        <f>C3*9.80665</f>
        <v>19613.3</v>
      </c>
      <c r="F3" s="8" t="s">
        <v>6</v>
      </c>
      <c r="G3" s="5"/>
      <c r="H3" s="48" t="s">
        <v>7</v>
      </c>
      <c r="I3" s="8">
        <f>(C11-C10)/1000</f>
        <v>0</v>
      </c>
      <c r="J3" s="8" t="s">
        <v>8</v>
      </c>
      <c r="K3" s="1"/>
      <c r="L3" s="49" t="s">
        <v>9</v>
      </c>
      <c r="M3" s="9">
        <f>(E14*E3*I8+E3*E5*E10)*C16/E7</f>
        <v>2157.4629999999997</v>
      </c>
      <c r="N3" s="10" t="s">
        <v>6</v>
      </c>
      <c r="O3" s="1"/>
      <c r="P3" s="1"/>
      <c r="Q3" s="11"/>
      <c r="R3" s="1"/>
      <c r="S3" s="1"/>
      <c r="T3" s="1"/>
      <c r="U3" s="1"/>
      <c r="V3" s="1"/>
      <c r="W3" s="1"/>
    </row>
    <row r="4" spans="1:23" ht="24.75" customHeight="1">
      <c r="A4" s="1"/>
      <c r="B4" s="45" t="s">
        <v>10</v>
      </c>
      <c r="C4" s="6">
        <v>500</v>
      </c>
      <c r="D4" s="12" t="s">
        <v>11</v>
      </c>
      <c r="E4" s="8">
        <f>C4/1000</f>
        <v>0.5</v>
      </c>
      <c r="F4" s="8" t="s">
        <v>8</v>
      </c>
      <c r="G4" s="5"/>
      <c r="H4" s="48" t="s">
        <v>12</v>
      </c>
      <c r="I4" s="8">
        <f>E9*E6</f>
        <v>1</v>
      </c>
      <c r="J4" s="8" t="s">
        <v>8</v>
      </c>
      <c r="K4" s="1"/>
      <c r="L4" s="50" t="s">
        <v>13</v>
      </c>
      <c r="M4" s="9">
        <f>(E15*E3*I8+E3*E6*E11)*C16/E8</f>
        <v>1765.1970000000001</v>
      </c>
      <c r="N4" s="13" t="s">
        <v>6</v>
      </c>
      <c r="O4" s="1"/>
      <c r="P4" s="1"/>
      <c r="Q4" s="11"/>
      <c r="R4" s="1"/>
      <c r="S4" s="1"/>
      <c r="T4" s="1"/>
      <c r="U4" s="1"/>
      <c r="V4" s="1"/>
      <c r="W4" s="1"/>
    </row>
    <row r="5" spans="1:23" ht="24.75" customHeight="1">
      <c r="A5" s="1"/>
      <c r="B5" s="45" t="s">
        <v>14</v>
      </c>
      <c r="C5" s="6">
        <v>50</v>
      </c>
      <c r="D5" s="12" t="s">
        <v>15</v>
      </c>
      <c r="E5" s="8">
        <f>C5/100</f>
        <v>0.5</v>
      </c>
      <c r="F5" s="8"/>
      <c r="G5" s="5"/>
      <c r="H5" s="48" t="s">
        <v>16</v>
      </c>
      <c r="I5" s="14">
        <f>DEGREES(ATAN(I3/E9))</f>
        <v>0</v>
      </c>
      <c r="J5" s="8" t="s">
        <v>17</v>
      </c>
      <c r="K5" s="1"/>
      <c r="L5" s="51" t="s">
        <v>18</v>
      </c>
      <c r="M5" s="15">
        <f>M3+M4</f>
        <v>3922.66</v>
      </c>
      <c r="N5" s="16" t="s">
        <v>6</v>
      </c>
      <c r="O5" s="1"/>
      <c r="P5" s="1"/>
      <c r="Q5" s="11"/>
      <c r="R5" s="1"/>
      <c r="S5" s="1"/>
      <c r="T5" s="1"/>
      <c r="U5" s="1"/>
      <c r="V5" s="1"/>
      <c r="W5" s="1"/>
    </row>
    <row r="6" spans="1:23" ht="24.75" customHeight="1">
      <c r="A6" s="1"/>
      <c r="B6" s="46" t="s">
        <v>19</v>
      </c>
      <c r="C6" s="17">
        <f>100-C5</f>
        <v>50</v>
      </c>
      <c r="D6" s="18" t="s">
        <v>15</v>
      </c>
      <c r="E6" s="8">
        <f>C6/100</f>
        <v>0.5</v>
      </c>
      <c r="F6" s="8"/>
      <c r="G6" s="5"/>
      <c r="H6" s="48" t="s">
        <v>48</v>
      </c>
      <c r="I6" s="8">
        <f>I4*TAN(RADIANS(I5))</f>
        <v>0</v>
      </c>
      <c r="J6" s="8" t="s">
        <v>8</v>
      </c>
      <c r="K6" s="1"/>
      <c r="L6" s="52"/>
      <c r="M6" s="19"/>
      <c r="N6" s="20"/>
      <c r="O6" s="1"/>
      <c r="P6" s="1"/>
      <c r="Q6" s="11"/>
      <c r="R6" s="1"/>
      <c r="S6" s="1"/>
      <c r="T6" s="1"/>
      <c r="U6" s="1"/>
      <c r="V6" s="1"/>
      <c r="W6" s="1"/>
    </row>
    <row r="7" spans="1:23" ht="24.75" customHeight="1">
      <c r="A7" s="1"/>
      <c r="B7" s="45" t="s">
        <v>20</v>
      </c>
      <c r="C7" s="6">
        <v>1250</v>
      </c>
      <c r="D7" s="12" t="s">
        <v>11</v>
      </c>
      <c r="E7" s="8">
        <f>C7/1000</f>
        <v>1.25</v>
      </c>
      <c r="F7" s="8" t="s">
        <v>8</v>
      </c>
      <c r="G7" s="5"/>
      <c r="H7" s="48" t="s">
        <v>21</v>
      </c>
      <c r="I7" s="8">
        <f>E4-E10</f>
        <v>0.25</v>
      </c>
      <c r="J7" s="8" t="s">
        <v>8</v>
      </c>
      <c r="K7" s="1"/>
      <c r="L7" s="53" t="s">
        <v>22</v>
      </c>
      <c r="M7" s="21">
        <f>E3*E4*C17/E9</f>
        <v>0</v>
      </c>
      <c r="N7" s="22" t="s">
        <v>6</v>
      </c>
      <c r="O7" s="1"/>
      <c r="P7" s="1"/>
      <c r="Q7" s="11"/>
      <c r="R7" s="1"/>
      <c r="S7" s="1"/>
      <c r="T7" s="1"/>
      <c r="U7" s="1"/>
      <c r="V7" s="1"/>
      <c r="W7" s="1"/>
    </row>
    <row r="8" spans="1:23" ht="24.75" customHeight="1">
      <c r="A8" s="1"/>
      <c r="B8" s="45" t="s">
        <v>23</v>
      </c>
      <c r="C8" s="6">
        <v>1250</v>
      </c>
      <c r="D8" s="12" t="s">
        <v>11</v>
      </c>
      <c r="E8" s="8">
        <f>C8/1000</f>
        <v>1.25</v>
      </c>
      <c r="F8" s="8" t="s">
        <v>8</v>
      </c>
      <c r="G8" s="5"/>
      <c r="H8" s="48" t="s">
        <v>49</v>
      </c>
      <c r="I8" s="8">
        <f>I7-I6</f>
        <v>0.25</v>
      </c>
      <c r="J8" s="8" t="s">
        <v>8</v>
      </c>
      <c r="K8" s="1"/>
      <c r="L8" s="52"/>
      <c r="M8" s="1"/>
      <c r="N8" s="1"/>
      <c r="O8" s="1"/>
      <c r="P8" s="1"/>
      <c r="Q8" s="11"/>
      <c r="R8" s="1"/>
      <c r="S8" s="1"/>
      <c r="T8" s="1"/>
      <c r="U8" s="1"/>
      <c r="V8" s="1"/>
      <c r="W8" s="1"/>
    </row>
    <row r="9" spans="1:23" ht="24.75" customHeight="1">
      <c r="A9" s="1"/>
      <c r="B9" s="45" t="s">
        <v>24</v>
      </c>
      <c r="C9" s="6">
        <v>2000</v>
      </c>
      <c r="D9" s="12" t="s">
        <v>11</v>
      </c>
      <c r="E9" s="8">
        <f>C9/1000</f>
        <v>2</v>
      </c>
      <c r="F9" s="8" t="s">
        <v>8</v>
      </c>
      <c r="G9" s="5"/>
      <c r="H9" s="48" t="s">
        <v>25</v>
      </c>
      <c r="I9" s="14">
        <f>DEGREES(E3*C16*I8/(E12+E13))</f>
        <v>2.4516624999999999</v>
      </c>
      <c r="J9" s="8" t="s">
        <v>17</v>
      </c>
      <c r="K9" s="1"/>
      <c r="L9" s="54"/>
      <c r="M9" s="58" t="s">
        <v>26</v>
      </c>
      <c r="N9" s="58" t="s">
        <v>27</v>
      </c>
      <c r="O9" s="58" t="s">
        <v>28</v>
      </c>
      <c r="P9" s="59" t="s">
        <v>29</v>
      </c>
      <c r="Q9" s="23"/>
      <c r="R9" s="1"/>
      <c r="S9" s="1"/>
      <c r="T9" s="1"/>
      <c r="U9" s="1"/>
      <c r="V9" s="1"/>
      <c r="W9" s="1"/>
    </row>
    <row r="10" spans="1:23" ht="24.75" customHeight="1">
      <c r="A10" s="1"/>
      <c r="B10" s="45" t="s">
        <v>30</v>
      </c>
      <c r="C10" s="6">
        <v>250</v>
      </c>
      <c r="D10" s="12" t="s">
        <v>11</v>
      </c>
      <c r="E10" s="8">
        <f>C10/1000</f>
        <v>0.25</v>
      </c>
      <c r="F10" s="8" t="s">
        <v>8</v>
      </c>
      <c r="G10" s="5"/>
      <c r="H10" s="5"/>
      <c r="I10" s="5"/>
      <c r="J10" s="5"/>
      <c r="K10" s="1"/>
      <c r="L10" s="55" t="s">
        <v>31</v>
      </c>
      <c r="M10" s="24">
        <f>E3*E5/2</f>
        <v>4903.3249999999998</v>
      </c>
      <c r="N10" s="24">
        <f>M7/2*-1</f>
        <v>0</v>
      </c>
      <c r="O10" s="25">
        <f>M3</f>
        <v>2157.4629999999997</v>
      </c>
      <c r="P10" s="9">
        <f>M10+N10+O10</f>
        <v>7060.7879999999996</v>
      </c>
      <c r="Q10" s="26" t="s">
        <v>6</v>
      </c>
      <c r="R10" s="1"/>
      <c r="S10" s="1"/>
      <c r="T10" s="1"/>
      <c r="U10" s="1"/>
      <c r="V10" s="1"/>
      <c r="W10" s="1"/>
    </row>
    <row r="11" spans="1:23" ht="24.75" customHeight="1">
      <c r="A11" s="1"/>
      <c r="B11" s="45" t="s">
        <v>32</v>
      </c>
      <c r="C11" s="6">
        <v>250</v>
      </c>
      <c r="D11" s="12" t="s">
        <v>11</v>
      </c>
      <c r="E11" s="8">
        <f>C11/1000</f>
        <v>0.25</v>
      </c>
      <c r="F11" s="8" t="s">
        <v>8</v>
      </c>
      <c r="G11" s="5"/>
      <c r="H11" s="1"/>
      <c r="I11" s="1"/>
      <c r="J11" s="1"/>
      <c r="K11" s="1"/>
      <c r="L11" s="56" t="s">
        <v>33</v>
      </c>
      <c r="M11" s="27">
        <f>E3*E5/2</f>
        <v>4903.3249999999998</v>
      </c>
      <c r="N11" s="27">
        <f>M7/2*-1</f>
        <v>0</v>
      </c>
      <c r="O11" s="28">
        <f>M3*-1</f>
        <v>-2157.4629999999997</v>
      </c>
      <c r="P11" s="9">
        <f>M11+N11+O11</f>
        <v>2745.8620000000001</v>
      </c>
      <c r="Q11" s="29" t="s">
        <v>6</v>
      </c>
      <c r="R11" s="1"/>
      <c r="S11" s="1"/>
      <c r="T11" s="1"/>
      <c r="U11" s="1"/>
      <c r="V11" s="1"/>
      <c r="W11" s="1"/>
    </row>
    <row r="12" spans="1:23" ht="24.75" customHeight="1">
      <c r="A12" s="1"/>
      <c r="B12" s="45" t="s">
        <v>34</v>
      </c>
      <c r="C12" s="6">
        <v>600</v>
      </c>
      <c r="D12" s="12" t="s">
        <v>35</v>
      </c>
      <c r="E12" s="8">
        <f>C12*DEGREES(1)</f>
        <v>34377.467707849391</v>
      </c>
      <c r="F12" s="8" t="s">
        <v>36</v>
      </c>
      <c r="G12" s="5"/>
      <c r="H12" s="1"/>
      <c r="I12" s="1"/>
      <c r="J12" s="1"/>
      <c r="K12" s="1"/>
      <c r="L12" s="56" t="s">
        <v>37</v>
      </c>
      <c r="M12" s="27">
        <f>E3*E6/2</f>
        <v>4903.3249999999998</v>
      </c>
      <c r="N12" s="27">
        <f>M7/2</f>
        <v>0</v>
      </c>
      <c r="O12" s="28">
        <f>M4</f>
        <v>1765.1970000000001</v>
      </c>
      <c r="P12" s="9">
        <f>M12+N12+O12</f>
        <v>6668.5219999999999</v>
      </c>
      <c r="Q12" s="29" t="s">
        <v>6</v>
      </c>
      <c r="R12" s="1"/>
      <c r="S12" s="1"/>
      <c r="T12" s="1"/>
      <c r="U12" s="1"/>
      <c r="V12" s="1"/>
      <c r="W12" s="1"/>
    </row>
    <row r="13" spans="1:23" ht="24.75" customHeight="1">
      <c r="A13" s="1"/>
      <c r="B13" s="45" t="s">
        <v>38</v>
      </c>
      <c r="C13" s="6">
        <v>400</v>
      </c>
      <c r="D13" s="12" t="s">
        <v>35</v>
      </c>
      <c r="E13" s="8">
        <f>C13*DEGREES(1)</f>
        <v>22918.31180523293</v>
      </c>
      <c r="F13" s="8" t="s">
        <v>36</v>
      </c>
      <c r="G13" s="5"/>
      <c r="H13" s="1"/>
      <c r="I13" s="1"/>
      <c r="J13" s="1"/>
      <c r="K13" s="1"/>
      <c r="L13" s="56" t="s">
        <v>39</v>
      </c>
      <c r="M13" s="27">
        <f>E3*E6/2</f>
        <v>4903.3249999999998</v>
      </c>
      <c r="N13" s="27">
        <f>M7/2</f>
        <v>0</v>
      </c>
      <c r="O13" s="28">
        <f>M4*-1</f>
        <v>-1765.1970000000001</v>
      </c>
      <c r="P13" s="9">
        <f>M13+N13+O13</f>
        <v>3138.1279999999997</v>
      </c>
      <c r="Q13" s="29" t="s">
        <v>6</v>
      </c>
      <c r="R13" s="1"/>
      <c r="S13" s="1"/>
      <c r="T13" s="1"/>
      <c r="U13" s="1"/>
      <c r="V13" s="1"/>
      <c r="W13" s="1"/>
    </row>
    <row r="14" spans="1:23" ht="24.75" customHeight="1">
      <c r="A14" s="1"/>
      <c r="B14" s="46" t="s">
        <v>40</v>
      </c>
      <c r="C14" s="30">
        <f>C12/(C12+C13)*100</f>
        <v>60</v>
      </c>
      <c r="D14" s="18" t="s">
        <v>15</v>
      </c>
      <c r="E14" s="31">
        <f>C14/100</f>
        <v>0.6</v>
      </c>
      <c r="F14" s="8"/>
      <c r="G14" s="5"/>
      <c r="H14" s="1"/>
      <c r="I14" s="1"/>
      <c r="J14" s="1"/>
      <c r="K14" s="1"/>
      <c r="L14" s="57" t="s">
        <v>18</v>
      </c>
      <c r="M14" s="32">
        <f>SUM(M10:M13)</f>
        <v>19613.3</v>
      </c>
      <c r="N14" s="32">
        <f>SUM(N10:N13)</f>
        <v>0</v>
      </c>
      <c r="O14" s="32">
        <f>SUM(O10:O13)</f>
        <v>0</v>
      </c>
      <c r="P14" s="33">
        <f>SUM(P10:P13)</f>
        <v>19613.3</v>
      </c>
      <c r="Q14" s="34" t="s">
        <v>6</v>
      </c>
      <c r="R14" s="1"/>
      <c r="S14" s="1"/>
      <c r="T14" s="1"/>
      <c r="U14" s="1"/>
      <c r="V14" s="1"/>
      <c r="W14" s="1"/>
    </row>
    <row r="15" spans="1:23" ht="24.75" customHeight="1">
      <c r="A15" s="1"/>
      <c r="B15" s="46" t="s">
        <v>41</v>
      </c>
      <c r="C15" s="35">
        <f>100-C14</f>
        <v>40</v>
      </c>
      <c r="D15" s="18" t="s">
        <v>15</v>
      </c>
      <c r="E15" s="31">
        <f>C15/100</f>
        <v>0.4</v>
      </c>
      <c r="F15" s="8"/>
      <c r="G15" s="5"/>
      <c r="H15" s="1"/>
      <c r="I15" s="1"/>
      <c r="J15" s="1"/>
      <c r="K15" s="1"/>
      <c r="L15" s="3"/>
      <c r="M15" s="3"/>
      <c r="N15" s="3"/>
      <c r="O15" s="3"/>
      <c r="P15" s="3"/>
      <c r="Q15" s="3"/>
      <c r="R15" s="1"/>
      <c r="S15" s="1"/>
      <c r="T15" s="1"/>
      <c r="U15" s="1"/>
      <c r="V15" s="1"/>
      <c r="W15" s="1"/>
    </row>
    <row r="16" spans="1:23" ht="24.75" customHeight="1">
      <c r="A16" s="1"/>
      <c r="B16" s="45" t="s">
        <v>42</v>
      </c>
      <c r="C16" s="6">
        <v>0.5</v>
      </c>
      <c r="D16" s="12" t="s">
        <v>43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4.75" customHeight="1">
      <c r="A17" s="1"/>
      <c r="B17" s="47" t="s">
        <v>45</v>
      </c>
      <c r="C17" s="36">
        <v>0</v>
      </c>
      <c r="D17" s="37" t="s">
        <v>43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8.75" customHeight="1">
      <c r="A18" s="1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8.75" customHeight="1">
      <c r="A19" s="1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8.75" customHeight="1">
      <c r="A20" s="1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8.75" customHeight="1">
      <c r="A21" s="1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8.75" customHeight="1">
      <c r="A22" s="3"/>
      <c r="B22" s="38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8.75" customHeight="1">
      <c r="A23" s="3"/>
      <c r="B23" s="38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8.75" customHeight="1">
      <c r="A24" s="3"/>
      <c r="B24" s="38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8.75" customHeight="1">
      <c r="A25" s="3"/>
      <c r="B25" s="38"/>
      <c r="C25" s="3"/>
      <c r="D25" s="3"/>
      <c r="E25" s="3"/>
      <c r="F25" s="3"/>
      <c r="G25" s="39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18.75" customHeight="1">
      <c r="A26" s="3"/>
      <c r="B26" s="38"/>
      <c r="C26" s="3"/>
      <c r="D26" s="3"/>
      <c r="E26" s="3"/>
      <c r="F26" s="3"/>
      <c r="G26" s="4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8.75" customHeight="1">
      <c r="A27" s="3"/>
      <c r="B27" s="38"/>
      <c r="C27" s="3"/>
      <c r="D27" s="3"/>
      <c r="E27" s="3"/>
      <c r="F27" s="3"/>
      <c r="G27" s="4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8.75" customHeight="1">
      <c r="A28" s="3"/>
      <c r="B28" s="38"/>
      <c r="C28" s="3"/>
      <c r="D28" s="3"/>
      <c r="E28" s="3"/>
      <c r="F28" s="3"/>
      <c r="G28" s="40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8.75" customHeight="1">
      <c r="A29" s="3"/>
      <c r="B29" s="38"/>
      <c r="C29" s="3"/>
      <c r="D29" s="3"/>
      <c r="E29" s="3"/>
      <c r="F29" s="3"/>
      <c r="G29" s="40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8.75" customHeight="1">
      <c r="A30" s="3"/>
      <c r="B30" s="38"/>
      <c r="C30" s="3"/>
      <c r="D30" s="3"/>
      <c r="E30" s="3"/>
      <c r="F30" s="3"/>
      <c r="G30" s="41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8.75" customHeight="1">
      <c r="A31" s="3"/>
      <c r="B31" s="38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18.75" customHeight="1">
      <c r="A32" s="3"/>
      <c r="B32" s="38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8.75" customHeight="1">
      <c r="A33" s="3"/>
      <c r="B33" s="38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8.75" customHeight="1">
      <c r="A34" s="3"/>
      <c r="B34" s="38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8.75" customHeight="1">
      <c r="A35" s="3"/>
      <c r="B35" s="38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8.75" customHeight="1">
      <c r="A36" s="3"/>
      <c r="B36" s="38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8.75" customHeight="1">
      <c r="A37" s="3"/>
      <c r="B37" s="38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8.75" customHeight="1">
      <c r="A38" s="3"/>
      <c r="B38" s="38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8.75" customHeight="1">
      <c r="A39" s="3"/>
      <c r="B39" s="38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8.75" customHeight="1">
      <c r="A40" s="3"/>
      <c r="B40" s="38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8.75" customHeight="1">
      <c r="A41" s="3"/>
      <c r="B41" s="38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8.75" customHeight="1">
      <c r="A42" s="3"/>
      <c r="B42" s="38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8.75" customHeight="1">
      <c r="A43" s="3"/>
      <c r="B43" s="38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8.75" customHeight="1">
      <c r="A44" s="3"/>
      <c r="B44" s="38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8.75" customHeight="1">
      <c r="A45" s="3"/>
      <c r="B45" s="38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8.75" customHeight="1">
      <c r="A46" s="3"/>
      <c r="B46" s="38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18.75" customHeight="1">
      <c r="A47" s="3"/>
      <c r="B47" s="38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8.75" customHeight="1">
      <c r="A48" s="3"/>
      <c r="B48" s="38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8.75" customHeight="1">
      <c r="A49" s="3"/>
      <c r="B49" s="38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8.75" customHeight="1">
      <c r="A50" s="3"/>
      <c r="B50" s="38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8.75" customHeight="1">
      <c r="A51" s="3"/>
      <c r="B51" s="38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8.75" customHeight="1">
      <c r="A52" s="3"/>
      <c r="B52" s="38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8.75" customHeight="1">
      <c r="A53" s="3"/>
      <c r="B53" s="38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8.75" customHeight="1">
      <c r="A54" s="3"/>
      <c r="B54" s="38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8.75" customHeight="1">
      <c r="A55" s="3"/>
      <c r="B55" s="38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8.75" customHeight="1">
      <c r="A56" s="3"/>
      <c r="B56" s="38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8.75" customHeight="1">
      <c r="A57" s="3"/>
      <c r="B57" s="38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8.75" customHeight="1">
      <c r="A58" s="3"/>
      <c r="B58" s="38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8.75" customHeight="1">
      <c r="A59" s="3"/>
      <c r="B59" s="38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8.75" customHeight="1">
      <c r="A60" s="3"/>
      <c r="B60" s="38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8.75" customHeight="1">
      <c r="A61" s="3"/>
      <c r="B61" s="38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8.75" customHeight="1">
      <c r="A62" s="3"/>
      <c r="B62" s="38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8.75" customHeight="1">
      <c r="A63" s="3"/>
      <c r="B63" s="38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8.75" customHeight="1">
      <c r="A64" s="3"/>
      <c r="B64" s="38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8.75" customHeight="1">
      <c r="A65" s="3"/>
      <c r="B65" s="38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8.75" customHeight="1">
      <c r="A66" s="3"/>
      <c r="B66" s="38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8.75" customHeight="1">
      <c r="A67" s="3"/>
      <c r="B67" s="38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8.75" customHeight="1">
      <c r="A68" s="3"/>
      <c r="B68" s="38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8.75" customHeight="1">
      <c r="A69" s="3"/>
      <c r="B69" s="38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8.75" customHeight="1">
      <c r="A70" s="3"/>
      <c r="B70" s="38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8.75" customHeight="1">
      <c r="A71" s="3"/>
      <c r="B71" s="38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8.75" customHeight="1">
      <c r="A72" s="3"/>
      <c r="B72" s="38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8.75" customHeight="1">
      <c r="A73" s="3"/>
      <c r="B73" s="38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8.75" customHeight="1">
      <c r="A74" s="3"/>
      <c r="B74" s="38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8.75" customHeight="1">
      <c r="A75" s="3"/>
      <c r="B75" s="38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8.75" customHeight="1">
      <c r="A76" s="3"/>
      <c r="B76" s="38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8.75" customHeight="1">
      <c r="A77" s="3"/>
      <c r="B77" s="38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8.75" customHeight="1">
      <c r="A78" s="3"/>
      <c r="B78" s="38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8.75" customHeight="1">
      <c r="A79" s="3"/>
      <c r="B79" s="38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8.75" customHeight="1">
      <c r="A80" s="3"/>
      <c r="B80" s="38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8.75" customHeight="1">
      <c r="A81" s="3"/>
      <c r="B81" s="38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8.75" customHeight="1">
      <c r="A82" s="3"/>
      <c r="B82" s="38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8.75" customHeight="1">
      <c r="A83" s="3"/>
      <c r="B83" s="38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8.75" customHeight="1">
      <c r="A84" s="3"/>
      <c r="B84" s="38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8.75" customHeight="1">
      <c r="A85" s="3"/>
      <c r="B85" s="38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8.75" customHeight="1">
      <c r="A86" s="3"/>
      <c r="B86" s="38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8.75" customHeight="1">
      <c r="A87" s="3"/>
      <c r="B87" s="38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8.75" customHeight="1">
      <c r="A88" s="3"/>
      <c r="B88" s="38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8.75" customHeight="1">
      <c r="A89" s="3"/>
      <c r="B89" s="38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8.75" customHeight="1">
      <c r="A90" s="3"/>
      <c r="B90" s="38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8.75" customHeight="1">
      <c r="A91" s="3"/>
      <c r="B91" s="38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8.75" customHeight="1">
      <c r="A92" s="3"/>
      <c r="B92" s="38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8.75" customHeight="1">
      <c r="A93" s="3"/>
      <c r="B93" s="38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8.75" customHeight="1">
      <c r="A94" s="3"/>
      <c r="B94" s="38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8.75" customHeight="1">
      <c r="A95" s="3"/>
      <c r="B95" s="38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8.75" customHeight="1">
      <c r="A96" s="3"/>
      <c r="B96" s="38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8.75" customHeight="1">
      <c r="A97" s="3"/>
      <c r="B97" s="38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8.75" customHeight="1">
      <c r="A98" s="3"/>
      <c r="B98" s="38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8.75" customHeight="1">
      <c r="A99" s="3"/>
      <c r="B99" s="38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8.75" customHeight="1">
      <c r="A100" s="3"/>
      <c r="B100" s="3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8.75" customHeight="1">
      <c r="A101" s="3"/>
      <c r="B101" s="38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8.75" customHeight="1">
      <c r="A102" s="3"/>
      <c r="B102" s="38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8.75" customHeight="1">
      <c r="A103" s="3"/>
      <c r="B103" s="38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8.75" customHeight="1">
      <c r="A104" s="3"/>
      <c r="B104" s="38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8.75" customHeight="1">
      <c r="A105" s="3"/>
      <c r="B105" s="38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8.75" customHeight="1">
      <c r="A106" s="3"/>
      <c r="B106" s="38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8.75" customHeight="1">
      <c r="A107" s="3"/>
      <c r="B107" s="38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8.75" customHeight="1">
      <c r="A108" s="3"/>
      <c r="B108" s="38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8.75" customHeight="1">
      <c r="A109" s="3"/>
      <c r="B109" s="38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8.75" customHeight="1">
      <c r="A110" s="3"/>
      <c r="B110" s="38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8.75" customHeight="1">
      <c r="A111" s="3"/>
      <c r="B111" s="38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8.75" customHeight="1">
      <c r="A112" s="3"/>
      <c r="B112" s="38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8.75" customHeight="1">
      <c r="A113" s="3"/>
      <c r="B113" s="3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8.75" customHeight="1">
      <c r="A114" s="3"/>
      <c r="B114" s="3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8.75" customHeight="1">
      <c r="A115" s="3"/>
      <c r="B115" s="3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8.75" customHeight="1">
      <c r="A116" s="3"/>
      <c r="B116" s="38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8.75" customHeight="1">
      <c r="A117" s="3"/>
      <c r="B117" s="38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8.75" customHeight="1">
      <c r="A118" s="3"/>
      <c r="B118" s="38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8.75" customHeight="1">
      <c r="A119" s="3"/>
      <c r="B119" s="38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8.75" customHeight="1">
      <c r="A120" s="3"/>
      <c r="B120" s="38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8.75" customHeight="1">
      <c r="A121" s="3"/>
      <c r="B121" s="38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8.75" customHeight="1">
      <c r="A122" s="3"/>
      <c r="B122" s="38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8.75" customHeight="1">
      <c r="A123" s="3"/>
      <c r="B123" s="38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8.75" customHeight="1">
      <c r="A124" s="3"/>
      <c r="B124" s="38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8.75" customHeight="1">
      <c r="A125" s="3"/>
      <c r="B125" s="38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8.75" customHeight="1">
      <c r="A126" s="3"/>
      <c r="B126" s="38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8.75" customHeight="1">
      <c r="A127" s="3"/>
      <c r="B127" s="38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8.75" customHeight="1">
      <c r="A128" s="3"/>
      <c r="B128" s="38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8.75" customHeight="1">
      <c r="A129" s="3"/>
      <c r="B129" s="38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8.75" customHeight="1">
      <c r="A130" s="3"/>
      <c r="B130" s="38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8.75" customHeight="1">
      <c r="A131" s="3"/>
      <c r="B131" s="38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8.75" customHeight="1">
      <c r="A132" s="3"/>
      <c r="B132" s="38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8.75" customHeight="1">
      <c r="A133" s="3"/>
      <c r="B133" s="38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8.75" customHeight="1">
      <c r="A134" s="3"/>
      <c r="B134" s="38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8.75" customHeight="1">
      <c r="A135" s="3"/>
      <c r="B135" s="38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8.75" customHeight="1">
      <c r="A136" s="3"/>
      <c r="B136" s="38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8.75" customHeight="1">
      <c r="A137" s="3"/>
      <c r="B137" s="38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8.75" customHeight="1">
      <c r="A138" s="3"/>
      <c r="B138" s="38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8.75" customHeight="1">
      <c r="A139" s="3"/>
      <c r="B139" s="38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8.75" customHeight="1">
      <c r="A140" s="3"/>
      <c r="B140" s="38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8.75" customHeight="1">
      <c r="A141" s="3"/>
      <c r="B141" s="38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8.75" customHeight="1">
      <c r="A142" s="3"/>
      <c r="B142" s="38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8.75" customHeight="1">
      <c r="A143" s="3"/>
      <c r="B143" s="38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8.75" customHeight="1">
      <c r="A144" s="3"/>
      <c r="B144" s="38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8.75" customHeight="1">
      <c r="A145" s="3"/>
      <c r="B145" s="38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8.75" customHeight="1">
      <c r="A146" s="3"/>
      <c r="B146" s="38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8.75" customHeight="1">
      <c r="A147" s="3"/>
      <c r="B147" s="38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8.75" customHeight="1">
      <c r="A148" s="3"/>
      <c r="B148" s="38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8.75" customHeight="1">
      <c r="A149" s="3"/>
      <c r="B149" s="38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8.75" customHeight="1">
      <c r="A150" s="3"/>
      <c r="B150" s="38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8.75" customHeight="1">
      <c r="A151" s="3"/>
      <c r="B151" s="38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8.75" customHeight="1">
      <c r="A152" s="3"/>
      <c r="B152" s="38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8.75" customHeight="1">
      <c r="A153" s="3"/>
      <c r="B153" s="38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8.75" customHeight="1">
      <c r="A154" s="3"/>
      <c r="B154" s="38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8.75" customHeight="1">
      <c r="A155" s="3"/>
      <c r="B155" s="38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8.75" customHeight="1">
      <c r="A156" s="3"/>
      <c r="B156" s="38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8.75" customHeight="1">
      <c r="A157" s="3"/>
      <c r="B157" s="38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8.75" customHeight="1">
      <c r="A158" s="3"/>
      <c r="B158" s="38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8.75" customHeight="1">
      <c r="A159" s="3"/>
      <c r="B159" s="38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8.75" customHeight="1">
      <c r="A160" s="3"/>
      <c r="B160" s="38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8.75" customHeight="1">
      <c r="A161" s="3"/>
      <c r="B161" s="38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8.75" customHeight="1">
      <c r="A162" s="3"/>
      <c r="B162" s="3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8.75" customHeight="1">
      <c r="A163" s="3"/>
      <c r="B163" s="3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8.75" customHeight="1">
      <c r="A164" s="3"/>
      <c r="B164" s="3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8.75" customHeight="1">
      <c r="A165" s="3"/>
      <c r="B165" s="3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8.75" customHeight="1">
      <c r="A166" s="3"/>
      <c r="B166" s="3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8.75" customHeight="1">
      <c r="A167" s="3"/>
      <c r="B167" s="3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8.75" customHeight="1">
      <c r="A168" s="3"/>
      <c r="B168" s="3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8.75" customHeight="1">
      <c r="A169" s="3"/>
      <c r="B169" s="3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8.75" customHeight="1">
      <c r="A170" s="3"/>
      <c r="B170" s="3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8.75" customHeight="1">
      <c r="A171" s="3"/>
      <c r="B171" s="3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8.75" customHeight="1">
      <c r="A172" s="3"/>
      <c r="B172" s="3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8.75" customHeight="1">
      <c r="A173" s="3"/>
      <c r="B173" s="3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8.75" customHeight="1">
      <c r="A174" s="3"/>
      <c r="B174" s="3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8.75" customHeight="1">
      <c r="A175" s="3"/>
      <c r="B175" s="3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8.75" customHeight="1">
      <c r="A176" s="3"/>
      <c r="B176" s="3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8.75" customHeight="1">
      <c r="A177" s="3"/>
      <c r="B177" s="3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8.75" customHeight="1">
      <c r="A178" s="3"/>
      <c r="B178" s="3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8.75" customHeight="1">
      <c r="A179" s="3"/>
      <c r="B179" s="3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8.75" customHeight="1">
      <c r="A180" s="3"/>
      <c r="B180" s="3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8.75" customHeight="1">
      <c r="A181" s="3"/>
      <c r="B181" s="3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8.75" customHeight="1">
      <c r="A182" s="3"/>
      <c r="B182" s="3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8.75" customHeight="1">
      <c r="A183" s="3"/>
      <c r="B183" s="3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8.75" customHeight="1">
      <c r="A184" s="3"/>
      <c r="B184" s="3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8.75" customHeight="1">
      <c r="A185" s="3"/>
      <c r="B185" s="3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8.75" customHeight="1">
      <c r="A186" s="3"/>
      <c r="B186" s="3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8.75" customHeight="1">
      <c r="A187" s="3"/>
      <c r="B187" s="3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8.75" customHeight="1">
      <c r="A188" s="3"/>
      <c r="B188" s="3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8.75" customHeight="1">
      <c r="A189" s="3"/>
      <c r="B189" s="3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8.75" customHeight="1">
      <c r="A190" s="3"/>
      <c r="B190" s="3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8.75" customHeight="1">
      <c r="A191" s="3"/>
      <c r="B191" s="3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8.75" customHeight="1">
      <c r="A192" s="3"/>
      <c r="B192" s="3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8.75" customHeight="1">
      <c r="A193" s="3"/>
      <c r="B193" s="3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8.75" customHeight="1">
      <c r="A194" s="3"/>
      <c r="B194" s="3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8.75" customHeight="1">
      <c r="A195" s="3"/>
      <c r="B195" s="3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8.75" customHeight="1">
      <c r="A196" s="3"/>
      <c r="B196" s="3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8.75" customHeight="1">
      <c r="A197" s="3"/>
      <c r="B197" s="3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8.75" customHeight="1">
      <c r="A198" s="3"/>
      <c r="B198" s="3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8.75" customHeight="1">
      <c r="A199" s="3"/>
      <c r="B199" s="3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8.75" customHeight="1">
      <c r="A200" s="3"/>
      <c r="B200" s="3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8.75" customHeight="1">
      <c r="A201" s="3"/>
      <c r="B201" s="3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8.75" customHeight="1">
      <c r="A202" s="3"/>
      <c r="B202" s="3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8.75" customHeight="1">
      <c r="A203" s="3"/>
      <c r="B203" s="3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8.75" customHeight="1">
      <c r="A204" s="3"/>
      <c r="B204" s="3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8.75" customHeight="1">
      <c r="A205" s="3"/>
      <c r="B205" s="3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8.75" customHeight="1">
      <c r="A206" s="3"/>
      <c r="B206" s="3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8.75" customHeight="1">
      <c r="A207" s="3"/>
      <c r="B207" s="3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8.75" customHeight="1">
      <c r="A208" s="3"/>
      <c r="B208" s="3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8.75" customHeight="1">
      <c r="A209" s="3"/>
      <c r="B209" s="3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8.75" customHeight="1">
      <c r="A210" s="3"/>
      <c r="B210" s="3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8.75" customHeight="1">
      <c r="A211" s="3"/>
      <c r="B211" s="3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8.75" customHeight="1">
      <c r="A212" s="3"/>
      <c r="B212" s="3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8.75" customHeight="1">
      <c r="A213" s="3"/>
      <c r="B213" s="3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8.75" customHeight="1">
      <c r="A214" s="3"/>
      <c r="B214" s="3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8.75" customHeight="1">
      <c r="A215" s="3"/>
      <c r="B215" s="3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8.75" customHeight="1">
      <c r="A216" s="3"/>
      <c r="B216" s="3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8.75" customHeight="1">
      <c r="A217" s="3"/>
      <c r="B217" s="3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8.75" customHeight="1">
      <c r="A218" s="3"/>
      <c r="B218" s="3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8.75" customHeight="1">
      <c r="A219" s="3"/>
      <c r="B219" s="3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8.75" customHeight="1">
      <c r="A220" s="3"/>
      <c r="B220" s="3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8.75" customHeight="1">
      <c r="A221" s="3"/>
      <c r="B221" s="3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8.75" customHeight="1">
      <c r="A222" s="3"/>
      <c r="B222" s="3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8.75" customHeight="1">
      <c r="A223" s="3"/>
      <c r="B223" s="3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8.75" customHeight="1">
      <c r="A224" s="3"/>
      <c r="B224" s="3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8.75" customHeight="1">
      <c r="A225" s="3"/>
      <c r="B225" s="3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8.75" customHeight="1">
      <c r="A226" s="3"/>
      <c r="B226" s="3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8.75" customHeight="1">
      <c r="A227" s="3"/>
      <c r="B227" s="3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8.75" customHeight="1">
      <c r="A228" s="3"/>
      <c r="B228" s="3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8.75" customHeight="1">
      <c r="A229" s="3"/>
      <c r="B229" s="3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8.75" customHeight="1">
      <c r="A230" s="3"/>
      <c r="B230" s="3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8.75" customHeight="1">
      <c r="A231" s="3"/>
      <c r="B231" s="3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8.75" customHeight="1">
      <c r="A232" s="3"/>
      <c r="B232" s="3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8.75" customHeight="1">
      <c r="A233" s="3"/>
      <c r="B233" s="3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8.75" customHeight="1">
      <c r="A234" s="3"/>
      <c r="B234" s="3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8.75" customHeight="1">
      <c r="A235" s="3"/>
      <c r="B235" s="3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8.75" customHeight="1">
      <c r="A236" s="3"/>
      <c r="B236" s="3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8.75" customHeight="1">
      <c r="A237" s="3"/>
      <c r="B237" s="3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8.75" customHeight="1">
      <c r="A238" s="3"/>
      <c r="B238" s="3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8.75" customHeight="1">
      <c r="A239" s="3"/>
      <c r="B239" s="3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8.75" customHeight="1">
      <c r="A240" s="3"/>
      <c r="B240" s="3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8.75" customHeight="1">
      <c r="A241" s="3"/>
      <c r="B241" s="3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8.75" customHeight="1">
      <c r="A242" s="3"/>
      <c r="B242" s="3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8.75" customHeight="1">
      <c r="A243" s="3"/>
      <c r="B243" s="3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8.75" customHeight="1">
      <c r="A244" s="3"/>
      <c r="B244" s="3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8.75" customHeight="1">
      <c r="A245" s="3"/>
      <c r="B245" s="3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8.75" customHeight="1">
      <c r="A246" s="3"/>
      <c r="B246" s="3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8.75" customHeight="1">
      <c r="A247" s="3"/>
      <c r="B247" s="38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8.75" customHeight="1">
      <c r="A248" s="3"/>
      <c r="B248" s="38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8.75" customHeight="1">
      <c r="A249" s="3"/>
      <c r="B249" s="38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8.75" customHeight="1">
      <c r="A250" s="3"/>
      <c r="B250" s="38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18.75" customHeight="1">
      <c r="A251" s="3"/>
      <c r="B251" s="38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18.75" customHeight="1">
      <c r="A252" s="3"/>
      <c r="B252" s="38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18.75" customHeight="1">
      <c r="A253" s="3"/>
      <c r="B253" s="38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18.75" customHeight="1">
      <c r="A254" s="3"/>
      <c r="B254" s="38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18.75" customHeight="1">
      <c r="A255" s="3"/>
      <c r="B255" s="38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18.75" customHeight="1">
      <c r="A256" s="3"/>
      <c r="B256" s="38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18.75" customHeight="1">
      <c r="A257" s="3"/>
      <c r="B257" s="38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18.75" customHeight="1">
      <c r="A258" s="3"/>
      <c r="B258" s="38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18.75" customHeight="1">
      <c r="A259" s="3"/>
      <c r="B259" s="38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18.75" customHeight="1">
      <c r="A260" s="3"/>
      <c r="B260" s="38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18.75" customHeight="1">
      <c r="A261" s="3"/>
      <c r="B261" s="38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8.75" customHeight="1">
      <c r="A262" s="3"/>
      <c r="B262" s="38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18.75" customHeight="1">
      <c r="A263" s="3"/>
      <c r="B263" s="38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18.75" customHeight="1">
      <c r="A264" s="3"/>
      <c r="B264" s="38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18.75" customHeight="1">
      <c r="A265" s="3"/>
      <c r="B265" s="38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18.75" customHeight="1">
      <c r="A266" s="3"/>
      <c r="B266" s="38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18.75" customHeight="1">
      <c r="A267" s="3"/>
      <c r="B267" s="38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18.75" customHeight="1">
      <c r="A268" s="3"/>
      <c r="B268" s="38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18.75" customHeight="1">
      <c r="A269" s="3"/>
      <c r="B269" s="38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18.75" customHeight="1">
      <c r="A270" s="3"/>
      <c r="B270" s="38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18.75" customHeight="1">
      <c r="A271" s="3"/>
      <c r="B271" s="38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18.75" customHeight="1">
      <c r="A272" s="3"/>
      <c r="B272" s="38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18.75" customHeight="1">
      <c r="A273" s="3"/>
      <c r="B273" s="38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18.75" customHeight="1">
      <c r="A274" s="3"/>
      <c r="B274" s="38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18.75" customHeight="1">
      <c r="A275" s="3"/>
      <c r="B275" s="38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18.75" customHeight="1">
      <c r="A276" s="3"/>
      <c r="B276" s="38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18.75" customHeight="1">
      <c r="A277" s="3"/>
      <c r="B277" s="38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18.75" customHeight="1">
      <c r="A278" s="3"/>
      <c r="B278" s="38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18.75" customHeight="1">
      <c r="A279" s="3"/>
      <c r="B279" s="38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18.75" customHeight="1">
      <c r="A280" s="3"/>
      <c r="B280" s="38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18.75" customHeight="1">
      <c r="A281" s="3"/>
      <c r="B281" s="38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18.75" customHeight="1">
      <c r="A282" s="3"/>
      <c r="B282" s="38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18.75" customHeight="1">
      <c r="A283" s="3"/>
      <c r="B283" s="38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18.75" customHeight="1">
      <c r="A284" s="3"/>
      <c r="B284" s="38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18.75" customHeight="1">
      <c r="A285" s="3"/>
      <c r="B285" s="38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18.75" customHeight="1">
      <c r="A286" s="3"/>
      <c r="B286" s="38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18.75" customHeight="1">
      <c r="A287" s="3"/>
      <c r="B287" s="38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18.75" customHeight="1">
      <c r="A288" s="3"/>
      <c r="B288" s="38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18.75" customHeight="1">
      <c r="A289" s="3"/>
      <c r="B289" s="38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18.75" customHeight="1">
      <c r="A290" s="3"/>
      <c r="B290" s="38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18.75" customHeight="1">
      <c r="A291" s="3"/>
      <c r="B291" s="38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18.75" customHeight="1">
      <c r="A292" s="3"/>
      <c r="B292" s="38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18.75" customHeight="1">
      <c r="A293" s="3"/>
      <c r="B293" s="38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18.75" customHeight="1">
      <c r="A294" s="3"/>
      <c r="B294" s="38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18.75" customHeight="1">
      <c r="A295" s="3"/>
      <c r="B295" s="38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18.75" customHeight="1">
      <c r="A296" s="3"/>
      <c r="B296" s="38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18.75" customHeight="1">
      <c r="A297" s="3"/>
      <c r="B297" s="38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18.75" customHeight="1">
      <c r="A298" s="3"/>
      <c r="B298" s="38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8.75" customHeight="1">
      <c r="A299" s="3"/>
      <c r="B299" s="38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18.75" customHeight="1">
      <c r="A300" s="3"/>
      <c r="B300" s="38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18.75" customHeight="1">
      <c r="A301" s="3"/>
      <c r="B301" s="38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18.75" customHeight="1">
      <c r="A302" s="3"/>
      <c r="B302" s="38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18.75" customHeight="1">
      <c r="A303" s="3"/>
      <c r="B303" s="38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18.75" customHeight="1">
      <c r="A304" s="3"/>
      <c r="B304" s="38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18.75" customHeight="1">
      <c r="A305" s="3"/>
      <c r="B305" s="38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18.75" customHeight="1">
      <c r="A306" s="3"/>
      <c r="B306" s="38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18.75" customHeight="1">
      <c r="A307" s="3"/>
      <c r="B307" s="38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18.75" customHeight="1">
      <c r="A308" s="3"/>
      <c r="B308" s="38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18.75" customHeight="1">
      <c r="A309" s="3"/>
      <c r="B309" s="38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18.75" customHeight="1">
      <c r="A310" s="3"/>
      <c r="B310" s="38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18.75" customHeight="1">
      <c r="A311" s="3"/>
      <c r="B311" s="38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18.75" customHeight="1">
      <c r="A312" s="3"/>
      <c r="B312" s="38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18.75" customHeight="1">
      <c r="A313" s="3"/>
      <c r="B313" s="38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18.75" customHeight="1">
      <c r="A314" s="3"/>
      <c r="B314" s="38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18.75" customHeight="1">
      <c r="A315" s="3"/>
      <c r="B315" s="38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18.75" customHeight="1">
      <c r="A316" s="3"/>
      <c r="B316" s="38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18.75" customHeight="1">
      <c r="A317" s="3"/>
      <c r="B317" s="38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18.75" customHeight="1">
      <c r="A318" s="3"/>
      <c r="B318" s="38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18.75" customHeight="1">
      <c r="A319" s="3"/>
      <c r="B319" s="38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18.75" customHeight="1">
      <c r="A320" s="3"/>
      <c r="B320" s="38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18.75" customHeight="1">
      <c r="A321" s="3"/>
      <c r="B321" s="38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18.75" customHeight="1">
      <c r="A322" s="3"/>
      <c r="B322" s="38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18.75" customHeight="1">
      <c r="A323" s="3"/>
      <c r="B323" s="38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18.75" customHeight="1">
      <c r="A324" s="3"/>
      <c r="B324" s="38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18.75" customHeight="1">
      <c r="A325" s="3"/>
      <c r="B325" s="38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18.75" customHeight="1">
      <c r="A326" s="3"/>
      <c r="B326" s="38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18.75" customHeight="1">
      <c r="A327" s="3"/>
      <c r="B327" s="38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18.75" customHeight="1">
      <c r="A328" s="3"/>
      <c r="B328" s="38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18.75" customHeight="1">
      <c r="A329" s="3"/>
      <c r="B329" s="38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18.75" customHeight="1">
      <c r="A330" s="3"/>
      <c r="B330" s="38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18.75" customHeight="1">
      <c r="A331" s="3"/>
      <c r="B331" s="38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18.75" customHeight="1">
      <c r="A332" s="3"/>
      <c r="B332" s="38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18.75" customHeight="1">
      <c r="A333" s="3"/>
      <c r="B333" s="38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18.75" customHeight="1">
      <c r="A334" s="3"/>
      <c r="B334" s="38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18.75" customHeight="1">
      <c r="A335" s="3"/>
      <c r="B335" s="38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8.75" customHeight="1">
      <c r="A336" s="3"/>
      <c r="B336" s="38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18.75" customHeight="1">
      <c r="A337" s="3"/>
      <c r="B337" s="38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18.75" customHeight="1">
      <c r="A338" s="3"/>
      <c r="B338" s="38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18.75" customHeight="1">
      <c r="A339" s="3"/>
      <c r="B339" s="38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18.75" customHeight="1">
      <c r="A340" s="3"/>
      <c r="B340" s="38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18.75" customHeight="1">
      <c r="A341" s="3"/>
      <c r="B341" s="38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18.75" customHeight="1">
      <c r="A342" s="3"/>
      <c r="B342" s="38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18.75" customHeight="1">
      <c r="A343" s="3"/>
      <c r="B343" s="38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18.75" customHeight="1">
      <c r="A344" s="3"/>
      <c r="B344" s="38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18.75" customHeight="1">
      <c r="A345" s="3"/>
      <c r="B345" s="38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18.75" customHeight="1">
      <c r="A346" s="3"/>
      <c r="B346" s="38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18.75" customHeight="1">
      <c r="A347" s="3"/>
      <c r="B347" s="38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18.75" customHeight="1">
      <c r="A348" s="3"/>
      <c r="B348" s="38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18.75" customHeight="1">
      <c r="A349" s="3"/>
      <c r="B349" s="38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18.75" customHeight="1">
      <c r="A350" s="3"/>
      <c r="B350" s="38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18.75" customHeight="1">
      <c r="A351" s="3"/>
      <c r="B351" s="38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18.75" customHeight="1">
      <c r="A352" s="3"/>
      <c r="B352" s="38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18.75" customHeight="1">
      <c r="A353" s="3"/>
      <c r="B353" s="38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18.75" customHeight="1">
      <c r="A354" s="3"/>
      <c r="B354" s="38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18.75" customHeight="1">
      <c r="A355" s="3"/>
      <c r="B355" s="38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18.75" customHeight="1">
      <c r="A356" s="3"/>
      <c r="B356" s="38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18.75" customHeight="1">
      <c r="A357" s="3"/>
      <c r="B357" s="38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18.75" customHeight="1">
      <c r="A358" s="3"/>
      <c r="B358" s="38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18.75" customHeight="1">
      <c r="A359" s="3"/>
      <c r="B359" s="38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18.75" customHeight="1">
      <c r="A360" s="3"/>
      <c r="B360" s="38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18.75" customHeight="1">
      <c r="A361" s="3"/>
      <c r="B361" s="38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18.75" customHeight="1">
      <c r="A362" s="3"/>
      <c r="B362" s="38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18.75" customHeight="1">
      <c r="A363" s="3"/>
      <c r="B363" s="38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18.75" customHeight="1">
      <c r="A364" s="3"/>
      <c r="B364" s="38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18.75" customHeight="1">
      <c r="A365" s="3"/>
      <c r="B365" s="38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18.75" customHeight="1">
      <c r="A366" s="3"/>
      <c r="B366" s="38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18.75" customHeight="1">
      <c r="A367" s="3"/>
      <c r="B367" s="38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18.75" customHeight="1">
      <c r="A368" s="3"/>
      <c r="B368" s="38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18.75" customHeight="1">
      <c r="A369" s="3"/>
      <c r="B369" s="38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18.75" customHeight="1">
      <c r="A370" s="3"/>
      <c r="B370" s="38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18.75" customHeight="1">
      <c r="A371" s="3"/>
      <c r="B371" s="38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18.75" customHeight="1">
      <c r="A372" s="3"/>
      <c r="B372" s="38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18.75" customHeight="1">
      <c r="A373" s="3"/>
      <c r="B373" s="38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18.75" customHeight="1">
      <c r="A374" s="3"/>
      <c r="B374" s="38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18.75" customHeight="1">
      <c r="A375" s="3"/>
      <c r="B375" s="38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18.75" customHeight="1">
      <c r="A376" s="3"/>
      <c r="B376" s="38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18.75" customHeight="1">
      <c r="A377" s="3"/>
      <c r="B377" s="38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18.75" customHeight="1">
      <c r="A378" s="3"/>
      <c r="B378" s="38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18.75" customHeight="1">
      <c r="A379" s="3"/>
      <c r="B379" s="38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18.75" customHeight="1">
      <c r="A380" s="3"/>
      <c r="B380" s="38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18.75" customHeight="1">
      <c r="A381" s="3"/>
      <c r="B381" s="38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18.75" customHeight="1">
      <c r="A382" s="3"/>
      <c r="B382" s="38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18.75" customHeight="1">
      <c r="A383" s="3"/>
      <c r="B383" s="38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18.75" customHeight="1">
      <c r="A384" s="3"/>
      <c r="B384" s="38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18.75" customHeight="1">
      <c r="A385" s="3"/>
      <c r="B385" s="38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18.75" customHeight="1">
      <c r="A386" s="3"/>
      <c r="B386" s="38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18.75" customHeight="1">
      <c r="A387" s="3"/>
      <c r="B387" s="38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18.75" customHeight="1">
      <c r="A388" s="3"/>
      <c r="B388" s="38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18.75" customHeight="1">
      <c r="A389" s="3"/>
      <c r="B389" s="38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18.75" customHeight="1">
      <c r="A390" s="3"/>
      <c r="B390" s="38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18.75" customHeight="1">
      <c r="A391" s="3"/>
      <c r="B391" s="38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18.75" customHeight="1">
      <c r="A392" s="3"/>
      <c r="B392" s="38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18.75" customHeight="1">
      <c r="A393" s="3"/>
      <c r="B393" s="38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18.75" customHeight="1">
      <c r="A394" s="3"/>
      <c r="B394" s="38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18.75" customHeight="1">
      <c r="A395" s="3"/>
      <c r="B395" s="38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18.75" customHeight="1">
      <c r="A396" s="3"/>
      <c r="B396" s="38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18.75" customHeight="1">
      <c r="A397" s="3"/>
      <c r="B397" s="38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18.75" customHeight="1">
      <c r="A398" s="3"/>
      <c r="B398" s="38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18.75" customHeight="1">
      <c r="A399" s="3"/>
      <c r="B399" s="38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18.75" customHeight="1">
      <c r="A400" s="3"/>
      <c r="B400" s="38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18.75" customHeight="1">
      <c r="A401" s="3"/>
      <c r="B401" s="38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18.75" customHeight="1">
      <c r="A402" s="3"/>
      <c r="B402" s="38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18.75" customHeight="1">
      <c r="A403" s="3"/>
      <c r="B403" s="38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18.75" customHeight="1">
      <c r="A404" s="3"/>
      <c r="B404" s="38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18.75" customHeight="1">
      <c r="A405" s="3"/>
      <c r="B405" s="38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18.75" customHeight="1">
      <c r="A406" s="3"/>
      <c r="B406" s="38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18.75" customHeight="1">
      <c r="A407" s="3"/>
      <c r="B407" s="38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18.75" customHeight="1">
      <c r="A408" s="3"/>
      <c r="B408" s="38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18.75" customHeight="1">
      <c r="A409" s="3"/>
      <c r="B409" s="38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18.75" customHeight="1">
      <c r="A410" s="3"/>
      <c r="B410" s="38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18.75" customHeight="1">
      <c r="A411" s="3"/>
      <c r="B411" s="38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18.75" customHeight="1">
      <c r="A412" s="3"/>
      <c r="B412" s="38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18.75" customHeight="1">
      <c r="A413" s="3"/>
      <c r="B413" s="38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18.75" customHeight="1">
      <c r="A414" s="3"/>
      <c r="B414" s="38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18.75" customHeight="1">
      <c r="A415" s="3"/>
      <c r="B415" s="38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18.75" customHeight="1">
      <c r="A416" s="3"/>
      <c r="B416" s="38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18.75" customHeight="1">
      <c r="A417" s="3"/>
      <c r="B417" s="38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18.75" customHeight="1">
      <c r="A418" s="3"/>
      <c r="B418" s="38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18.75" customHeight="1">
      <c r="A419" s="3"/>
      <c r="B419" s="38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18.75" customHeight="1">
      <c r="A420" s="3"/>
      <c r="B420" s="38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18.75" customHeight="1">
      <c r="A421" s="3"/>
      <c r="B421" s="38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18.75" customHeight="1">
      <c r="A422" s="3"/>
      <c r="B422" s="38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18.75" customHeight="1">
      <c r="A423" s="3"/>
      <c r="B423" s="38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18.75" customHeight="1">
      <c r="A424" s="3"/>
      <c r="B424" s="38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18.75" customHeight="1">
      <c r="A425" s="3"/>
      <c r="B425" s="38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18.75" customHeight="1">
      <c r="A426" s="3"/>
      <c r="B426" s="38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18.75" customHeight="1">
      <c r="A427" s="3"/>
      <c r="B427" s="38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18.75" customHeight="1">
      <c r="A428" s="3"/>
      <c r="B428" s="38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18.75" customHeight="1">
      <c r="A429" s="3"/>
      <c r="B429" s="38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18.75" customHeight="1">
      <c r="A430" s="3"/>
      <c r="B430" s="38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18.75" customHeight="1">
      <c r="A431" s="3"/>
      <c r="B431" s="38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18.75" customHeight="1">
      <c r="A432" s="3"/>
      <c r="B432" s="38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18.75" customHeight="1">
      <c r="A433" s="3"/>
      <c r="B433" s="38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18.75" customHeight="1">
      <c r="A434" s="3"/>
      <c r="B434" s="38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18.75" customHeight="1">
      <c r="A435" s="3"/>
      <c r="B435" s="38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18.75" customHeight="1">
      <c r="A436" s="3"/>
      <c r="B436" s="38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18.75" customHeight="1">
      <c r="A437" s="3"/>
      <c r="B437" s="38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18.75" customHeight="1">
      <c r="A438" s="3"/>
      <c r="B438" s="38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18.75" customHeight="1">
      <c r="A439" s="3"/>
      <c r="B439" s="38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18.75" customHeight="1">
      <c r="A440" s="3"/>
      <c r="B440" s="38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18.75" customHeight="1">
      <c r="A441" s="3"/>
      <c r="B441" s="38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18.75" customHeight="1">
      <c r="A442" s="3"/>
      <c r="B442" s="38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18.75" customHeight="1">
      <c r="A443" s="3"/>
      <c r="B443" s="38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18.75" customHeight="1">
      <c r="A444" s="3"/>
      <c r="B444" s="38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18.75" customHeight="1">
      <c r="A445" s="3"/>
      <c r="B445" s="38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18.75" customHeight="1">
      <c r="A446" s="3"/>
      <c r="B446" s="38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18.75" customHeight="1">
      <c r="A447" s="3"/>
      <c r="B447" s="38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18.75" customHeight="1">
      <c r="A448" s="3"/>
      <c r="B448" s="38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18.75" customHeight="1">
      <c r="A449" s="3"/>
      <c r="B449" s="38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18.75" customHeight="1">
      <c r="A450" s="3"/>
      <c r="B450" s="38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18.75" customHeight="1">
      <c r="A451" s="3"/>
      <c r="B451" s="38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18.75" customHeight="1">
      <c r="A452" s="3"/>
      <c r="B452" s="38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18.75" customHeight="1">
      <c r="A453" s="3"/>
      <c r="B453" s="38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18.75" customHeight="1">
      <c r="A454" s="3"/>
      <c r="B454" s="38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18.75" customHeight="1">
      <c r="A455" s="3"/>
      <c r="B455" s="38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18.75" customHeight="1">
      <c r="A456" s="3"/>
      <c r="B456" s="38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18.75" customHeight="1">
      <c r="A457" s="3"/>
      <c r="B457" s="38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18.75" customHeight="1">
      <c r="A458" s="3"/>
      <c r="B458" s="38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18.75" customHeight="1">
      <c r="A459" s="3"/>
      <c r="B459" s="38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18.75" customHeight="1">
      <c r="A460" s="3"/>
      <c r="B460" s="38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18.75" customHeight="1">
      <c r="A461" s="3"/>
      <c r="B461" s="38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18.75" customHeight="1">
      <c r="A462" s="3"/>
      <c r="B462" s="38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18.75" customHeight="1">
      <c r="A463" s="3"/>
      <c r="B463" s="38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18.75" customHeight="1">
      <c r="A464" s="3"/>
      <c r="B464" s="38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18.75" customHeight="1">
      <c r="A465" s="3"/>
      <c r="B465" s="38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18.75" customHeight="1">
      <c r="A466" s="3"/>
      <c r="B466" s="38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18.75" customHeight="1">
      <c r="A467" s="3"/>
      <c r="B467" s="38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18.75" customHeight="1">
      <c r="A468" s="3"/>
      <c r="B468" s="38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18.75" customHeight="1">
      <c r="A469" s="3"/>
      <c r="B469" s="38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18.75" customHeight="1">
      <c r="A470" s="3"/>
      <c r="B470" s="38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18.75" customHeight="1">
      <c r="A471" s="3"/>
      <c r="B471" s="38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18.75" customHeight="1">
      <c r="A472" s="3"/>
      <c r="B472" s="38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18.75" customHeight="1">
      <c r="A473" s="3"/>
      <c r="B473" s="38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18.75" customHeight="1">
      <c r="A474" s="3"/>
      <c r="B474" s="38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18.75" customHeight="1">
      <c r="A475" s="3"/>
      <c r="B475" s="38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18.75" customHeight="1">
      <c r="A476" s="3"/>
      <c r="B476" s="38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18.75" customHeight="1">
      <c r="A477" s="3"/>
      <c r="B477" s="38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18.75" customHeight="1">
      <c r="A478" s="3"/>
      <c r="B478" s="38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18.75" customHeight="1">
      <c r="A479" s="3"/>
      <c r="B479" s="38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18.75" customHeight="1">
      <c r="A480" s="3"/>
      <c r="B480" s="38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18.75" customHeight="1">
      <c r="A481" s="3"/>
      <c r="B481" s="38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18.75" customHeight="1">
      <c r="A482" s="3"/>
      <c r="B482" s="38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18.75" customHeight="1">
      <c r="A483" s="3"/>
      <c r="B483" s="38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18.75" customHeight="1">
      <c r="A484" s="3"/>
      <c r="B484" s="38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18.75" customHeight="1">
      <c r="A485" s="3"/>
      <c r="B485" s="38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18.75" customHeight="1">
      <c r="A486" s="3"/>
      <c r="B486" s="38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18.75" customHeight="1">
      <c r="A487" s="3"/>
      <c r="B487" s="38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18.75" customHeight="1">
      <c r="A488" s="3"/>
      <c r="B488" s="38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18.75" customHeight="1">
      <c r="A489" s="3"/>
      <c r="B489" s="38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18.75" customHeight="1">
      <c r="A490" s="3"/>
      <c r="B490" s="38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18.75" customHeight="1">
      <c r="A491" s="3"/>
      <c r="B491" s="38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18.75" customHeight="1">
      <c r="A492" s="3"/>
      <c r="B492" s="38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18.75" customHeight="1">
      <c r="A493" s="3"/>
      <c r="B493" s="38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18.75" customHeight="1">
      <c r="A494" s="3"/>
      <c r="B494" s="38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18.75" customHeight="1">
      <c r="A495" s="3"/>
      <c r="B495" s="38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18.75" customHeight="1">
      <c r="A496" s="3"/>
      <c r="B496" s="38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18.75" customHeight="1">
      <c r="A497" s="3"/>
      <c r="B497" s="38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18.75" customHeight="1">
      <c r="A498" s="3"/>
      <c r="B498" s="38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18.75" customHeight="1">
      <c r="A499" s="3"/>
      <c r="B499" s="38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18.75" customHeight="1">
      <c r="A500" s="3"/>
      <c r="B500" s="38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18.75" customHeight="1">
      <c r="A501" s="3"/>
      <c r="B501" s="38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18.75" customHeight="1">
      <c r="A502" s="3"/>
      <c r="B502" s="38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18.75" customHeight="1">
      <c r="A503" s="3"/>
      <c r="B503" s="38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18.75" customHeight="1">
      <c r="A504" s="3"/>
      <c r="B504" s="38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18.75" customHeight="1">
      <c r="A505" s="3"/>
      <c r="B505" s="38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18.75" customHeight="1">
      <c r="A506" s="3"/>
      <c r="B506" s="38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18.75" customHeight="1">
      <c r="A507" s="3"/>
      <c r="B507" s="38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18.75" customHeight="1">
      <c r="A508" s="3"/>
      <c r="B508" s="38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18.75" customHeight="1">
      <c r="A509" s="3"/>
      <c r="B509" s="38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18.75" customHeight="1">
      <c r="A510" s="3"/>
      <c r="B510" s="38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18.75" customHeight="1">
      <c r="A511" s="3"/>
      <c r="B511" s="38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18.75" customHeight="1">
      <c r="A512" s="3"/>
      <c r="B512" s="38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18.75" customHeight="1">
      <c r="A513" s="3"/>
      <c r="B513" s="38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18.75" customHeight="1">
      <c r="A514" s="3"/>
      <c r="B514" s="38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18.75" customHeight="1">
      <c r="A515" s="3"/>
      <c r="B515" s="38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18.75" customHeight="1">
      <c r="A516" s="3"/>
      <c r="B516" s="38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18.75" customHeight="1">
      <c r="A517" s="3"/>
      <c r="B517" s="38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18.75" customHeight="1">
      <c r="A518" s="3"/>
      <c r="B518" s="38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18.75" customHeight="1">
      <c r="A519" s="3"/>
      <c r="B519" s="38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18.75" customHeight="1">
      <c r="A520" s="3"/>
      <c r="B520" s="38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18.75" customHeight="1">
      <c r="A521" s="3"/>
      <c r="B521" s="38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18.75" customHeight="1">
      <c r="A522" s="3"/>
      <c r="B522" s="38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18.75" customHeight="1">
      <c r="A523" s="3"/>
      <c r="B523" s="38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18.75" customHeight="1">
      <c r="A524" s="3"/>
      <c r="B524" s="38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18.75" customHeight="1">
      <c r="A525" s="3"/>
      <c r="B525" s="38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18.75" customHeight="1">
      <c r="A526" s="3"/>
      <c r="B526" s="38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18.75" customHeight="1">
      <c r="A527" s="3"/>
      <c r="B527" s="38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18.75" customHeight="1">
      <c r="A528" s="3"/>
      <c r="B528" s="38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18.75" customHeight="1">
      <c r="A529" s="3"/>
      <c r="B529" s="38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18.75" customHeight="1">
      <c r="A530" s="3"/>
      <c r="B530" s="38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18.75" customHeight="1">
      <c r="A531" s="3"/>
      <c r="B531" s="38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18.75" customHeight="1">
      <c r="A532" s="3"/>
      <c r="B532" s="38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18.75" customHeight="1">
      <c r="A533" s="3"/>
      <c r="B533" s="38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18.75" customHeight="1">
      <c r="A534" s="3"/>
      <c r="B534" s="38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18.75" customHeight="1">
      <c r="A535" s="3"/>
      <c r="B535" s="38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18.75" customHeight="1">
      <c r="A536" s="3"/>
      <c r="B536" s="38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18.75" customHeight="1">
      <c r="A537" s="3"/>
      <c r="B537" s="38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18.75" customHeight="1">
      <c r="A538" s="3"/>
      <c r="B538" s="38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18.75" customHeight="1">
      <c r="A539" s="3"/>
      <c r="B539" s="38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18.75" customHeight="1">
      <c r="A540" s="3"/>
      <c r="B540" s="38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18.75" customHeight="1">
      <c r="A541" s="3"/>
      <c r="B541" s="38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18.75" customHeight="1">
      <c r="A542" s="3"/>
      <c r="B542" s="38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18.75" customHeight="1">
      <c r="A543" s="3"/>
      <c r="B543" s="38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18.75" customHeight="1">
      <c r="A544" s="3"/>
      <c r="B544" s="38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18.75" customHeight="1">
      <c r="A545" s="3"/>
      <c r="B545" s="38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18.75" customHeight="1">
      <c r="A546" s="3"/>
      <c r="B546" s="38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18.75" customHeight="1">
      <c r="A547" s="3"/>
      <c r="B547" s="38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18.75" customHeight="1">
      <c r="A548" s="3"/>
      <c r="B548" s="38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18.75" customHeight="1">
      <c r="A549" s="3"/>
      <c r="B549" s="38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18.75" customHeight="1">
      <c r="A550" s="3"/>
      <c r="B550" s="38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18.75" customHeight="1">
      <c r="A551" s="3"/>
      <c r="B551" s="38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18.75" customHeight="1">
      <c r="A552" s="3"/>
      <c r="B552" s="38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18.75" customHeight="1">
      <c r="A553" s="3"/>
      <c r="B553" s="38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18.75" customHeight="1">
      <c r="A554" s="3"/>
      <c r="B554" s="38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18.75" customHeight="1">
      <c r="A555" s="3"/>
      <c r="B555" s="38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18.75" customHeight="1">
      <c r="A556" s="3"/>
      <c r="B556" s="38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18.75" customHeight="1">
      <c r="A557" s="3"/>
      <c r="B557" s="38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18.75" customHeight="1">
      <c r="A558" s="3"/>
      <c r="B558" s="38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18.75" customHeight="1">
      <c r="A559" s="3"/>
      <c r="B559" s="38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18.75" customHeight="1">
      <c r="A560" s="3"/>
      <c r="B560" s="38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18.75" customHeight="1">
      <c r="A561" s="3"/>
      <c r="B561" s="38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18.75" customHeight="1">
      <c r="A562" s="3"/>
      <c r="B562" s="38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18.75" customHeight="1">
      <c r="A563" s="3"/>
      <c r="B563" s="38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18.75" customHeight="1">
      <c r="A564" s="3"/>
      <c r="B564" s="38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18.75" customHeight="1">
      <c r="A565" s="3"/>
      <c r="B565" s="38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18.75" customHeight="1">
      <c r="A566" s="3"/>
      <c r="B566" s="38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18.75" customHeight="1">
      <c r="A567" s="3"/>
      <c r="B567" s="38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18.75" customHeight="1">
      <c r="A568" s="3"/>
      <c r="B568" s="38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18.75" customHeight="1">
      <c r="A569" s="3"/>
      <c r="B569" s="38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18.75" customHeight="1">
      <c r="A570" s="3"/>
      <c r="B570" s="38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18.75" customHeight="1">
      <c r="A571" s="3"/>
      <c r="B571" s="38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18.75" customHeight="1">
      <c r="A572" s="3"/>
      <c r="B572" s="38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18.75" customHeight="1">
      <c r="A573" s="3"/>
      <c r="B573" s="38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18.75" customHeight="1">
      <c r="A574" s="3"/>
      <c r="B574" s="38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18.75" customHeight="1">
      <c r="A575" s="3"/>
      <c r="B575" s="38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18.75" customHeight="1">
      <c r="A576" s="3"/>
      <c r="B576" s="38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18.75" customHeight="1">
      <c r="A577" s="3"/>
      <c r="B577" s="38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18.75" customHeight="1">
      <c r="A578" s="3"/>
      <c r="B578" s="38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18.75" customHeight="1">
      <c r="A579" s="3"/>
      <c r="B579" s="38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18.75" customHeight="1">
      <c r="A580" s="3"/>
      <c r="B580" s="38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18.75" customHeight="1">
      <c r="A581" s="3"/>
      <c r="B581" s="38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18.75" customHeight="1">
      <c r="A582" s="3"/>
      <c r="B582" s="38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18.75" customHeight="1">
      <c r="A583" s="3"/>
      <c r="B583" s="38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18.75" customHeight="1">
      <c r="A584" s="3"/>
      <c r="B584" s="38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18.75" customHeight="1">
      <c r="A585" s="3"/>
      <c r="B585" s="38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18.75" customHeight="1">
      <c r="A586" s="3"/>
      <c r="B586" s="38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18.75" customHeight="1">
      <c r="A587" s="3"/>
      <c r="B587" s="38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18.75" customHeight="1">
      <c r="A588" s="3"/>
      <c r="B588" s="38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18.75" customHeight="1">
      <c r="A589" s="3"/>
      <c r="B589" s="38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18.75" customHeight="1">
      <c r="A590" s="3"/>
      <c r="B590" s="38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18.75" customHeight="1">
      <c r="A591" s="3"/>
      <c r="B591" s="38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18.75" customHeight="1">
      <c r="A592" s="3"/>
      <c r="B592" s="38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18.75" customHeight="1">
      <c r="A593" s="3"/>
      <c r="B593" s="38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18.75" customHeight="1">
      <c r="A594" s="3"/>
      <c r="B594" s="38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18.75" customHeight="1">
      <c r="A595" s="3"/>
      <c r="B595" s="38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18.75" customHeight="1">
      <c r="A596" s="3"/>
      <c r="B596" s="38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18.75" customHeight="1">
      <c r="A597" s="3"/>
      <c r="B597" s="38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18.75" customHeight="1">
      <c r="A598" s="3"/>
      <c r="B598" s="38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18.75" customHeight="1">
      <c r="A599" s="3"/>
      <c r="B599" s="38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18.75" customHeight="1">
      <c r="A600" s="3"/>
      <c r="B600" s="38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18.75" customHeight="1">
      <c r="A601" s="3"/>
      <c r="B601" s="38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18.75" customHeight="1">
      <c r="A602" s="3"/>
      <c r="B602" s="38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18.75" customHeight="1">
      <c r="A603" s="3"/>
      <c r="B603" s="38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18.75" customHeight="1">
      <c r="A604" s="3"/>
      <c r="B604" s="38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18.75" customHeight="1">
      <c r="A605" s="3"/>
      <c r="B605" s="38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18.75" customHeight="1">
      <c r="A606" s="3"/>
      <c r="B606" s="38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18.75" customHeight="1">
      <c r="A607" s="3"/>
      <c r="B607" s="38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18.75" customHeight="1">
      <c r="A608" s="3"/>
      <c r="B608" s="38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18.75" customHeight="1">
      <c r="A609" s="3"/>
      <c r="B609" s="38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18.75" customHeight="1">
      <c r="A610" s="3"/>
      <c r="B610" s="38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18.75" customHeight="1">
      <c r="A611" s="3"/>
      <c r="B611" s="38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18.75" customHeight="1">
      <c r="A612" s="3"/>
      <c r="B612" s="38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18.75" customHeight="1">
      <c r="A613" s="3"/>
      <c r="B613" s="38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18.75" customHeight="1">
      <c r="A614" s="3"/>
      <c r="B614" s="38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18.75" customHeight="1">
      <c r="A615" s="3"/>
      <c r="B615" s="38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18.75" customHeight="1">
      <c r="A616" s="3"/>
      <c r="B616" s="38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18.75" customHeight="1">
      <c r="A617" s="3"/>
      <c r="B617" s="38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18.75" customHeight="1">
      <c r="A618" s="3"/>
      <c r="B618" s="38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18.75" customHeight="1">
      <c r="A619" s="3"/>
      <c r="B619" s="38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18.75" customHeight="1">
      <c r="A620" s="3"/>
      <c r="B620" s="38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18.75" customHeight="1">
      <c r="A621" s="3"/>
      <c r="B621" s="38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18.75" customHeight="1">
      <c r="A622" s="3"/>
      <c r="B622" s="38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18.75" customHeight="1">
      <c r="A623" s="3"/>
      <c r="B623" s="38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18.75" customHeight="1">
      <c r="A624" s="3"/>
      <c r="B624" s="38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18.75" customHeight="1">
      <c r="A625" s="3"/>
      <c r="B625" s="38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18.75" customHeight="1">
      <c r="A626" s="3"/>
      <c r="B626" s="38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18.75" customHeight="1">
      <c r="A627" s="3"/>
      <c r="B627" s="38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18.75" customHeight="1">
      <c r="A628" s="3"/>
      <c r="B628" s="38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18.75" customHeight="1">
      <c r="A629" s="3"/>
      <c r="B629" s="38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18.75" customHeight="1">
      <c r="A630" s="3"/>
      <c r="B630" s="38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18.75" customHeight="1">
      <c r="A631" s="3"/>
      <c r="B631" s="38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18.75" customHeight="1">
      <c r="A632" s="3"/>
      <c r="B632" s="38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18.75" customHeight="1">
      <c r="A633" s="3"/>
      <c r="B633" s="38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18.75" customHeight="1">
      <c r="A634" s="3"/>
      <c r="B634" s="38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18.75" customHeight="1">
      <c r="A635" s="3"/>
      <c r="B635" s="38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18.75" customHeight="1">
      <c r="A636" s="3"/>
      <c r="B636" s="38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18.75" customHeight="1">
      <c r="A637" s="3"/>
      <c r="B637" s="38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18.75" customHeight="1">
      <c r="A638" s="3"/>
      <c r="B638" s="38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18.75" customHeight="1">
      <c r="A639" s="3"/>
      <c r="B639" s="38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18.75" customHeight="1">
      <c r="A640" s="3"/>
      <c r="B640" s="38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18.75" customHeight="1">
      <c r="A641" s="3"/>
      <c r="B641" s="38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18.75" customHeight="1">
      <c r="A642" s="3"/>
      <c r="B642" s="38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18.75" customHeight="1">
      <c r="A643" s="3"/>
      <c r="B643" s="38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18.75" customHeight="1">
      <c r="A644" s="3"/>
      <c r="B644" s="38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18.75" customHeight="1">
      <c r="A645" s="3"/>
      <c r="B645" s="38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18.75" customHeight="1">
      <c r="A646" s="3"/>
      <c r="B646" s="38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18.75" customHeight="1">
      <c r="A647" s="3"/>
      <c r="B647" s="38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18.75" customHeight="1">
      <c r="A648" s="3"/>
      <c r="B648" s="38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18.75" customHeight="1">
      <c r="A649" s="3"/>
      <c r="B649" s="38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18.75" customHeight="1">
      <c r="A650" s="3"/>
      <c r="B650" s="38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18.75" customHeight="1">
      <c r="A651" s="3"/>
      <c r="B651" s="38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18.75" customHeight="1">
      <c r="A652" s="3"/>
      <c r="B652" s="38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18.75" customHeight="1">
      <c r="A653" s="3"/>
      <c r="B653" s="38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18.75" customHeight="1">
      <c r="A654" s="3"/>
      <c r="B654" s="38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18.75" customHeight="1">
      <c r="A655" s="3"/>
      <c r="B655" s="38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18.75" customHeight="1">
      <c r="A656" s="3"/>
      <c r="B656" s="38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18.75" customHeight="1">
      <c r="A657" s="3"/>
      <c r="B657" s="38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18.75" customHeight="1">
      <c r="A658" s="3"/>
      <c r="B658" s="38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18.75" customHeight="1">
      <c r="A659" s="3"/>
      <c r="B659" s="38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18.75" customHeight="1">
      <c r="A660" s="3"/>
      <c r="B660" s="38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18.75" customHeight="1">
      <c r="A661" s="3"/>
      <c r="B661" s="38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18.75" customHeight="1">
      <c r="A662" s="3"/>
      <c r="B662" s="38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18.75" customHeight="1">
      <c r="A663" s="3"/>
      <c r="B663" s="38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18.75" customHeight="1">
      <c r="A664" s="3"/>
      <c r="B664" s="38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18.75" customHeight="1">
      <c r="A665" s="3"/>
      <c r="B665" s="38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18.75" customHeight="1">
      <c r="A666" s="3"/>
      <c r="B666" s="38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18.75" customHeight="1">
      <c r="A667" s="3"/>
      <c r="B667" s="38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18.75" customHeight="1">
      <c r="A668" s="3"/>
      <c r="B668" s="38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18.75" customHeight="1">
      <c r="A669" s="3"/>
      <c r="B669" s="38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18.75" customHeight="1">
      <c r="A670" s="3"/>
      <c r="B670" s="38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18.75" customHeight="1">
      <c r="A671" s="3"/>
      <c r="B671" s="38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18.75" customHeight="1">
      <c r="A672" s="3"/>
      <c r="B672" s="38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18.75" customHeight="1">
      <c r="A673" s="3"/>
      <c r="B673" s="38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18.75" customHeight="1">
      <c r="A674" s="3"/>
      <c r="B674" s="38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18.75" customHeight="1">
      <c r="A675" s="3"/>
      <c r="B675" s="38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18.75" customHeight="1">
      <c r="A676" s="3"/>
      <c r="B676" s="38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18.75" customHeight="1">
      <c r="A677" s="3"/>
      <c r="B677" s="38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18.75" customHeight="1">
      <c r="A678" s="3"/>
      <c r="B678" s="38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18.75" customHeight="1">
      <c r="A679" s="3"/>
      <c r="B679" s="38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18.75" customHeight="1">
      <c r="A680" s="3"/>
      <c r="B680" s="38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18.75" customHeight="1">
      <c r="A681" s="3"/>
      <c r="B681" s="38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18.75" customHeight="1">
      <c r="A682" s="3"/>
      <c r="B682" s="38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18.75" customHeight="1">
      <c r="A683" s="3"/>
      <c r="B683" s="38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18.75" customHeight="1">
      <c r="A684" s="3"/>
      <c r="B684" s="38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18.75" customHeight="1">
      <c r="A685" s="3"/>
      <c r="B685" s="38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18.75" customHeight="1">
      <c r="A686" s="3"/>
      <c r="B686" s="38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18.75" customHeight="1">
      <c r="A687" s="3"/>
      <c r="B687" s="38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18.75" customHeight="1">
      <c r="A688" s="3"/>
      <c r="B688" s="38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18.75" customHeight="1">
      <c r="A689" s="3"/>
      <c r="B689" s="38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18.75" customHeight="1">
      <c r="A690" s="3"/>
      <c r="B690" s="38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18.75" customHeight="1">
      <c r="A691" s="3"/>
      <c r="B691" s="38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18.75" customHeight="1">
      <c r="A692" s="3"/>
      <c r="B692" s="38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18.75" customHeight="1">
      <c r="A693" s="3"/>
      <c r="B693" s="38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18.75" customHeight="1">
      <c r="A694" s="3"/>
      <c r="B694" s="38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18.75" customHeight="1">
      <c r="A695" s="3"/>
      <c r="B695" s="38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18.75" customHeight="1">
      <c r="A696" s="3"/>
      <c r="B696" s="38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18.75" customHeight="1">
      <c r="A697" s="3"/>
      <c r="B697" s="38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18.75" customHeight="1">
      <c r="A698" s="3"/>
      <c r="B698" s="38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18.75" customHeight="1">
      <c r="A699" s="3"/>
      <c r="B699" s="38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18.75" customHeight="1">
      <c r="A700" s="3"/>
      <c r="B700" s="38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18.75" customHeight="1">
      <c r="A701" s="3"/>
      <c r="B701" s="38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18.75" customHeight="1">
      <c r="A702" s="3"/>
      <c r="B702" s="38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18.75" customHeight="1">
      <c r="A703" s="3"/>
      <c r="B703" s="38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18.75" customHeight="1">
      <c r="A704" s="3"/>
      <c r="B704" s="38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18.75" customHeight="1">
      <c r="A705" s="3"/>
      <c r="B705" s="38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18.75" customHeight="1">
      <c r="A706" s="3"/>
      <c r="B706" s="38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18.75" customHeight="1">
      <c r="A707" s="3"/>
      <c r="B707" s="38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18.75" customHeight="1">
      <c r="A708" s="3"/>
      <c r="B708" s="38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18.75" customHeight="1">
      <c r="A709" s="3"/>
      <c r="B709" s="38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18.75" customHeight="1">
      <c r="A710" s="3"/>
      <c r="B710" s="38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18.75" customHeight="1">
      <c r="A711" s="3"/>
      <c r="B711" s="38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18.75" customHeight="1">
      <c r="A712" s="3"/>
      <c r="B712" s="38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18.75" customHeight="1">
      <c r="A713" s="3"/>
      <c r="B713" s="38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18.75" customHeight="1">
      <c r="A714" s="3"/>
      <c r="B714" s="38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18.75" customHeight="1">
      <c r="A715" s="3"/>
      <c r="B715" s="38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18.75" customHeight="1">
      <c r="A716" s="3"/>
      <c r="B716" s="38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18.75" customHeight="1">
      <c r="A717" s="3"/>
      <c r="B717" s="38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18.75" customHeight="1">
      <c r="A718" s="3"/>
      <c r="B718" s="38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18.75" customHeight="1">
      <c r="A719" s="3"/>
      <c r="B719" s="38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18.75" customHeight="1">
      <c r="A720" s="3"/>
      <c r="B720" s="38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18.75" customHeight="1">
      <c r="A721" s="3"/>
      <c r="B721" s="38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18.75" customHeight="1">
      <c r="A722" s="3"/>
      <c r="B722" s="38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18.75" customHeight="1">
      <c r="A723" s="3"/>
      <c r="B723" s="38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18.75" customHeight="1">
      <c r="A724" s="3"/>
      <c r="B724" s="38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18.75" customHeight="1">
      <c r="A725" s="3"/>
      <c r="B725" s="38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18.75" customHeight="1">
      <c r="A726" s="3"/>
      <c r="B726" s="38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18.75" customHeight="1">
      <c r="A727" s="3"/>
      <c r="B727" s="38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18.75" customHeight="1">
      <c r="A728" s="3"/>
      <c r="B728" s="38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18.75" customHeight="1">
      <c r="A729" s="3"/>
      <c r="B729" s="38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18.75" customHeight="1">
      <c r="A730" s="3"/>
      <c r="B730" s="38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18.75" customHeight="1">
      <c r="A731" s="3"/>
      <c r="B731" s="38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18.75" customHeight="1">
      <c r="A732" s="3"/>
      <c r="B732" s="38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18.75" customHeight="1">
      <c r="A733" s="3"/>
      <c r="B733" s="38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18.75" customHeight="1">
      <c r="A734" s="3"/>
      <c r="B734" s="38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18.75" customHeight="1">
      <c r="A735" s="3"/>
      <c r="B735" s="38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18.75" customHeight="1">
      <c r="A736" s="3"/>
      <c r="B736" s="38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18.75" customHeight="1">
      <c r="A737" s="3"/>
      <c r="B737" s="38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18.75" customHeight="1">
      <c r="A738" s="3"/>
      <c r="B738" s="38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18.75" customHeight="1">
      <c r="A739" s="3"/>
      <c r="B739" s="38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18.75" customHeight="1">
      <c r="A740" s="3"/>
      <c r="B740" s="38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18.75" customHeight="1">
      <c r="A741" s="3"/>
      <c r="B741" s="38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18.75" customHeight="1">
      <c r="A742" s="3"/>
      <c r="B742" s="38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18.75" customHeight="1">
      <c r="A743" s="3"/>
      <c r="B743" s="38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18.75" customHeight="1">
      <c r="A744" s="3"/>
      <c r="B744" s="38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18.75" customHeight="1">
      <c r="A745" s="3"/>
      <c r="B745" s="38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18.75" customHeight="1">
      <c r="A746" s="3"/>
      <c r="B746" s="38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18.75" customHeight="1">
      <c r="A747" s="3"/>
      <c r="B747" s="38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18.75" customHeight="1">
      <c r="A748" s="3"/>
      <c r="B748" s="38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18.75" customHeight="1">
      <c r="A749" s="3"/>
      <c r="B749" s="38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18.75" customHeight="1">
      <c r="A750" s="3"/>
      <c r="B750" s="38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18.75" customHeight="1">
      <c r="A751" s="3"/>
      <c r="B751" s="38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18.75" customHeight="1">
      <c r="A752" s="3"/>
      <c r="B752" s="38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18.75" customHeight="1">
      <c r="A753" s="3"/>
      <c r="B753" s="38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18.75" customHeight="1">
      <c r="A754" s="3"/>
      <c r="B754" s="38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18.75" customHeight="1">
      <c r="A755" s="3"/>
      <c r="B755" s="38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18.75" customHeight="1">
      <c r="A756" s="3"/>
      <c r="B756" s="38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18.75" customHeight="1">
      <c r="A757" s="3"/>
      <c r="B757" s="38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18.75" customHeight="1">
      <c r="A758" s="3"/>
      <c r="B758" s="38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18.75" customHeight="1">
      <c r="A759" s="3"/>
      <c r="B759" s="38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18.75" customHeight="1">
      <c r="A760" s="3"/>
      <c r="B760" s="38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18.75" customHeight="1">
      <c r="A761" s="3"/>
      <c r="B761" s="38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18.75" customHeight="1">
      <c r="A762" s="3"/>
      <c r="B762" s="38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18.75" customHeight="1">
      <c r="A763" s="3"/>
      <c r="B763" s="38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18.75" customHeight="1">
      <c r="A764" s="3"/>
      <c r="B764" s="38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18.75" customHeight="1">
      <c r="A765" s="3"/>
      <c r="B765" s="38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18.75" customHeight="1">
      <c r="A766" s="3"/>
      <c r="B766" s="38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18.75" customHeight="1">
      <c r="A767" s="3"/>
      <c r="B767" s="38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18.75" customHeight="1">
      <c r="A768" s="3"/>
      <c r="B768" s="38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18.75" customHeight="1">
      <c r="A769" s="3"/>
      <c r="B769" s="38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18.75" customHeight="1">
      <c r="A770" s="3"/>
      <c r="B770" s="38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18.75" customHeight="1">
      <c r="A771" s="3"/>
      <c r="B771" s="38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18.75" customHeight="1">
      <c r="A772" s="3"/>
      <c r="B772" s="38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18.75" customHeight="1">
      <c r="A773" s="3"/>
      <c r="B773" s="38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18.75" customHeight="1">
      <c r="A774" s="3"/>
      <c r="B774" s="38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18.75" customHeight="1">
      <c r="A775" s="3"/>
      <c r="B775" s="38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18.75" customHeight="1">
      <c r="A776" s="3"/>
      <c r="B776" s="38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18.75" customHeight="1">
      <c r="A777" s="3"/>
      <c r="B777" s="38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18.75" customHeight="1">
      <c r="A778" s="3"/>
      <c r="B778" s="38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18.75" customHeight="1">
      <c r="A779" s="3"/>
      <c r="B779" s="38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18.75" customHeight="1">
      <c r="A780" s="3"/>
      <c r="B780" s="38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18.75" customHeight="1">
      <c r="A781" s="3"/>
      <c r="B781" s="38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18.75" customHeight="1">
      <c r="A782" s="3"/>
      <c r="B782" s="38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18.75" customHeight="1">
      <c r="A783" s="3"/>
      <c r="B783" s="38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18.75" customHeight="1">
      <c r="A784" s="3"/>
      <c r="B784" s="38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18.75" customHeight="1">
      <c r="A785" s="3"/>
      <c r="B785" s="38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18.75" customHeight="1">
      <c r="A786" s="3"/>
      <c r="B786" s="38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18.75" customHeight="1">
      <c r="A787" s="3"/>
      <c r="B787" s="38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18.75" customHeight="1">
      <c r="A788" s="3"/>
      <c r="B788" s="38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18.75" customHeight="1">
      <c r="A789" s="3"/>
      <c r="B789" s="38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18.75" customHeight="1">
      <c r="A790" s="3"/>
      <c r="B790" s="38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18.75" customHeight="1">
      <c r="A791" s="3"/>
      <c r="B791" s="38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18.75" customHeight="1">
      <c r="A792" s="3"/>
      <c r="B792" s="38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18.75" customHeight="1">
      <c r="A793" s="3"/>
      <c r="B793" s="38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18.75" customHeight="1">
      <c r="A794" s="3"/>
      <c r="B794" s="38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18.75" customHeight="1">
      <c r="A795" s="3"/>
      <c r="B795" s="38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18.75" customHeight="1">
      <c r="A796" s="3"/>
      <c r="B796" s="38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18.75" customHeight="1">
      <c r="A797" s="3"/>
      <c r="B797" s="38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18.75" customHeight="1">
      <c r="A798" s="3"/>
      <c r="B798" s="38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18.75" customHeight="1">
      <c r="A799" s="3"/>
      <c r="B799" s="38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18.75" customHeight="1">
      <c r="A800" s="3"/>
      <c r="B800" s="38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18.75" customHeight="1">
      <c r="A801" s="3"/>
      <c r="B801" s="38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18.75" customHeight="1">
      <c r="A802" s="3"/>
      <c r="B802" s="38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18.75" customHeight="1">
      <c r="A803" s="3"/>
      <c r="B803" s="38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18.75" customHeight="1">
      <c r="A804" s="3"/>
      <c r="B804" s="38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18.75" customHeight="1">
      <c r="A805" s="3"/>
      <c r="B805" s="38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18.75" customHeight="1">
      <c r="A806" s="3"/>
      <c r="B806" s="38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18.75" customHeight="1">
      <c r="A807" s="3"/>
      <c r="B807" s="38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18.75" customHeight="1">
      <c r="A808" s="3"/>
      <c r="B808" s="38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18.75" customHeight="1">
      <c r="A809" s="3"/>
      <c r="B809" s="38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18.75" customHeight="1">
      <c r="A810" s="3"/>
      <c r="B810" s="38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18.75" customHeight="1">
      <c r="A811" s="3"/>
      <c r="B811" s="38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18.75" customHeight="1">
      <c r="A812" s="3"/>
      <c r="B812" s="38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18.75" customHeight="1">
      <c r="A813" s="3"/>
      <c r="B813" s="38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18.75" customHeight="1">
      <c r="A814" s="3"/>
      <c r="B814" s="38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18.75" customHeight="1">
      <c r="A815" s="3"/>
      <c r="B815" s="38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18.75" customHeight="1">
      <c r="A816" s="3"/>
      <c r="B816" s="38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18.75" customHeight="1">
      <c r="A817" s="3"/>
      <c r="B817" s="38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18.75" customHeight="1">
      <c r="A818" s="3"/>
      <c r="B818" s="38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18.75" customHeight="1">
      <c r="A819" s="3"/>
      <c r="B819" s="38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18.75" customHeight="1">
      <c r="A820" s="3"/>
      <c r="B820" s="38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18.75" customHeight="1">
      <c r="A821" s="3"/>
      <c r="B821" s="38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18.75" customHeight="1">
      <c r="A822" s="3"/>
      <c r="B822" s="38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18.75" customHeight="1">
      <c r="A823" s="3"/>
      <c r="B823" s="38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18.75" customHeight="1">
      <c r="A824" s="3"/>
      <c r="B824" s="38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18.75" customHeight="1">
      <c r="A825" s="3"/>
      <c r="B825" s="38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18.75" customHeight="1">
      <c r="A826" s="3"/>
      <c r="B826" s="38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18.75" customHeight="1">
      <c r="A827" s="3"/>
      <c r="B827" s="38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18.75" customHeight="1">
      <c r="A828" s="3"/>
      <c r="B828" s="38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18.75" customHeight="1">
      <c r="A829" s="3"/>
      <c r="B829" s="38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18.75" customHeight="1">
      <c r="A830" s="3"/>
      <c r="B830" s="38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18.75" customHeight="1">
      <c r="A831" s="3"/>
      <c r="B831" s="38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18.75" customHeight="1">
      <c r="A832" s="3"/>
      <c r="B832" s="38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18.75" customHeight="1">
      <c r="A833" s="3"/>
      <c r="B833" s="38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18.75" customHeight="1">
      <c r="A834" s="3"/>
      <c r="B834" s="38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18.75" customHeight="1">
      <c r="A835" s="3"/>
      <c r="B835" s="38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18.75" customHeight="1">
      <c r="A836" s="3"/>
      <c r="B836" s="38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18.75" customHeight="1">
      <c r="A837" s="3"/>
      <c r="B837" s="38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18.75" customHeight="1">
      <c r="A838" s="3"/>
      <c r="B838" s="38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18.75" customHeight="1">
      <c r="A839" s="3"/>
      <c r="B839" s="38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18.75" customHeight="1">
      <c r="A840" s="3"/>
      <c r="B840" s="38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18.75" customHeight="1">
      <c r="A841" s="3"/>
      <c r="B841" s="38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18.75" customHeight="1">
      <c r="A842" s="3"/>
      <c r="B842" s="38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18.75" customHeight="1">
      <c r="A843" s="3"/>
      <c r="B843" s="38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18.75" customHeight="1">
      <c r="A844" s="3"/>
      <c r="B844" s="38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18.75" customHeight="1">
      <c r="A845" s="3"/>
      <c r="B845" s="38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18.75" customHeight="1">
      <c r="A846" s="3"/>
      <c r="B846" s="38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18.75" customHeight="1">
      <c r="A847" s="3"/>
      <c r="B847" s="38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18.75" customHeight="1">
      <c r="A848" s="3"/>
      <c r="B848" s="38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18.75" customHeight="1">
      <c r="A849" s="3"/>
      <c r="B849" s="38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18.75" customHeight="1">
      <c r="A850" s="3"/>
      <c r="B850" s="38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18.75" customHeight="1">
      <c r="A851" s="3"/>
      <c r="B851" s="38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18.75" customHeight="1">
      <c r="A852" s="3"/>
      <c r="B852" s="38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18.75" customHeight="1">
      <c r="A853" s="3"/>
      <c r="B853" s="38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18.75" customHeight="1">
      <c r="A854" s="3"/>
      <c r="B854" s="38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18.75" customHeight="1">
      <c r="A855" s="3"/>
      <c r="B855" s="38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18.75" customHeight="1">
      <c r="A856" s="3"/>
      <c r="B856" s="38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18.75" customHeight="1">
      <c r="A857" s="3"/>
      <c r="B857" s="38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18.75" customHeight="1">
      <c r="A858" s="3"/>
      <c r="B858" s="38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18.75" customHeight="1">
      <c r="A859" s="3"/>
      <c r="B859" s="38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18.75" customHeight="1">
      <c r="A860" s="3"/>
      <c r="B860" s="38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18.75" customHeight="1">
      <c r="A861" s="3"/>
      <c r="B861" s="38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18.75" customHeight="1">
      <c r="A862" s="3"/>
      <c r="B862" s="38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18.75" customHeight="1">
      <c r="A863" s="3"/>
      <c r="B863" s="38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18.75" customHeight="1">
      <c r="A864" s="3"/>
      <c r="B864" s="38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18.75" customHeight="1">
      <c r="A865" s="3"/>
      <c r="B865" s="38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18.75" customHeight="1">
      <c r="A866" s="3"/>
      <c r="B866" s="38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18.75" customHeight="1">
      <c r="A867" s="3"/>
      <c r="B867" s="38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18.75" customHeight="1">
      <c r="A868" s="3"/>
      <c r="B868" s="38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18.75" customHeight="1">
      <c r="A869" s="3"/>
      <c r="B869" s="38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18.75" customHeight="1">
      <c r="A870" s="3"/>
      <c r="B870" s="38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18.75" customHeight="1">
      <c r="A871" s="3"/>
      <c r="B871" s="38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18.75" customHeight="1">
      <c r="A872" s="3"/>
      <c r="B872" s="38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18.75" customHeight="1">
      <c r="A873" s="3"/>
      <c r="B873" s="38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18.75" customHeight="1">
      <c r="A874" s="3"/>
      <c r="B874" s="38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18.75" customHeight="1">
      <c r="A875" s="3"/>
      <c r="B875" s="38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18.75" customHeight="1">
      <c r="A876" s="3"/>
      <c r="B876" s="38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18.75" customHeight="1">
      <c r="A877" s="3"/>
      <c r="B877" s="38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18.75" customHeight="1">
      <c r="A878" s="3"/>
      <c r="B878" s="38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18.75" customHeight="1">
      <c r="A879" s="3"/>
      <c r="B879" s="38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18.75" customHeight="1">
      <c r="A880" s="3"/>
      <c r="B880" s="38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18.75" customHeight="1">
      <c r="A881" s="3"/>
      <c r="B881" s="38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18.75" customHeight="1">
      <c r="A882" s="3"/>
      <c r="B882" s="38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18.75" customHeight="1">
      <c r="A883" s="3"/>
      <c r="B883" s="38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18.75" customHeight="1">
      <c r="A884" s="3"/>
      <c r="B884" s="38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18.75" customHeight="1">
      <c r="A885" s="3"/>
      <c r="B885" s="38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18.75" customHeight="1">
      <c r="A886" s="3"/>
      <c r="B886" s="38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18.75" customHeight="1">
      <c r="A887" s="3"/>
      <c r="B887" s="38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18.75" customHeight="1">
      <c r="A888" s="3"/>
      <c r="B888" s="38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18.75" customHeight="1">
      <c r="A889" s="3"/>
      <c r="B889" s="38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18.75" customHeight="1">
      <c r="A890" s="3"/>
      <c r="B890" s="38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18.75" customHeight="1">
      <c r="A891" s="3"/>
      <c r="B891" s="38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18.75" customHeight="1">
      <c r="A892" s="3"/>
      <c r="B892" s="38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18.75" customHeight="1">
      <c r="A893" s="3"/>
      <c r="B893" s="38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18.75" customHeight="1">
      <c r="A894" s="3"/>
      <c r="B894" s="38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18.75" customHeight="1">
      <c r="A895" s="3"/>
      <c r="B895" s="38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18.75" customHeight="1">
      <c r="A896" s="3"/>
      <c r="B896" s="38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18.75" customHeight="1">
      <c r="A897" s="3"/>
      <c r="B897" s="38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18.75" customHeight="1">
      <c r="A898" s="3"/>
      <c r="B898" s="38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18.75" customHeight="1">
      <c r="A899" s="3"/>
      <c r="B899" s="38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18.75" customHeight="1">
      <c r="A900" s="3"/>
      <c r="B900" s="38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18.75" customHeight="1">
      <c r="A901" s="3"/>
      <c r="B901" s="38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18.75" customHeight="1">
      <c r="A902" s="3"/>
      <c r="B902" s="38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18.75" customHeight="1">
      <c r="A903" s="3"/>
      <c r="B903" s="38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18.75" customHeight="1">
      <c r="A904" s="3"/>
      <c r="B904" s="38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18.75" customHeight="1">
      <c r="A905" s="3"/>
      <c r="B905" s="38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18.75" customHeight="1">
      <c r="A906" s="3"/>
      <c r="B906" s="38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18.75" customHeight="1">
      <c r="A907" s="3"/>
      <c r="B907" s="38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18.75" customHeight="1">
      <c r="A908" s="3"/>
      <c r="B908" s="38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18.75" customHeight="1">
      <c r="A909" s="3"/>
      <c r="B909" s="38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18.75" customHeight="1">
      <c r="A910" s="3"/>
      <c r="B910" s="38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18.75" customHeight="1">
      <c r="A911" s="3"/>
      <c r="B911" s="38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18.75" customHeight="1">
      <c r="A912" s="3"/>
      <c r="B912" s="38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18.75" customHeight="1">
      <c r="A913" s="3"/>
      <c r="B913" s="38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18.75" customHeight="1">
      <c r="A914" s="3"/>
      <c r="B914" s="38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18.75" customHeight="1">
      <c r="A915" s="3"/>
      <c r="B915" s="38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18.75" customHeight="1">
      <c r="A916" s="3"/>
      <c r="B916" s="38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18.75" customHeight="1">
      <c r="A917" s="3"/>
      <c r="B917" s="38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18.75" customHeight="1">
      <c r="A918" s="3"/>
      <c r="B918" s="38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18.75" customHeight="1">
      <c r="A919" s="3"/>
      <c r="B919" s="38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18.75" customHeight="1">
      <c r="A920" s="3"/>
      <c r="B920" s="38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18.75" customHeight="1">
      <c r="A921" s="3"/>
      <c r="B921" s="38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18.75" customHeight="1">
      <c r="A922" s="3"/>
      <c r="B922" s="38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18.75" customHeight="1">
      <c r="A923" s="3"/>
      <c r="B923" s="38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18.75" customHeight="1">
      <c r="A924" s="3"/>
      <c r="B924" s="38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18.75" customHeight="1">
      <c r="A925" s="3"/>
      <c r="B925" s="38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18.75" customHeight="1">
      <c r="A926" s="3"/>
      <c r="B926" s="38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18.75" customHeight="1">
      <c r="A927" s="3"/>
      <c r="B927" s="38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18.75" customHeight="1">
      <c r="A928" s="3"/>
      <c r="B928" s="38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18.75" customHeight="1">
      <c r="A929" s="3"/>
      <c r="B929" s="38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18.75" customHeight="1">
      <c r="A930" s="3"/>
      <c r="B930" s="38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18.75" customHeight="1">
      <c r="A931" s="3"/>
      <c r="B931" s="38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18.75" customHeight="1">
      <c r="A932" s="3"/>
      <c r="B932" s="38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18.75" customHeight="1">
      <c r="A933" s="3"/>
      <c r="B933" s="38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18.75" customHeight="1">
      <c r="A934" s="3"/>
      <c r="B934" s="38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18.75" customHeight="1">
      <c r="A935" s="3"/>
      <c r="B935" s="38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18.75" customHeight="1">
      <c r="A936" s="3"/>
      <c r="B936" s="38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18.75" customHeight="1">
      <c r="A937" s="3"/>
      <c r="B937" s="38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18.75" customHeight="1">
      <c r="A938" s="3"/>
      <c r="B938" s="38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18.75" customHeight="1">
      <c r="A939" s="3"/>
      <c r="B939" s="38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18.75" customHeight="1">
      <c r="A940" s="3"/>
      <c r="B940" s="38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18.75" customHeight="1">
      <c r="A941" s="3"/>
      <c r="B941" s="38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18.75" customHeight="1">
      <c r="A942" s="3"/>
      <c r="B942" s="38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18.75" customHeight="1">
      <c r="A943" s="3"/>
      <c r="B943" s="38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18.75" customHeight="1">
      <c r="A944" s="3"/>
      <c r="B944" s="38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18.75" customHeight="1">
      <c r="A945" s="3"/>
      <c r="B945" s="38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18.75" customHeight="1">
      <c r="A946" s="3"/>
      <c r="B946" s="38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18.75" customHeight="1">
      <c r="A947" s="3"/>
      <c r="B947" s="38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18.75" customHeight="1">
      <c r="A948" s="3"/>
      <c r="B948" s="38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18.75" customHeight="1">
      <c r="A949" s="3"/>
      <c r="B949" s="38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18.75" customHeight="1">
      <c r="A950" s="3"/>
      <c r="B950" s="38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18.75" customHeight="1">
      <c r="A951" s="3"/>
      <c r="B951" s="38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18.75" customHeight="1">
      <c r="A952" s="3"/>
      <c r="B952" s="38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18.75" customHeight="1">
      <c r="A953" s="3"/>
      <c r="B953" s="38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18.75" customHeight="1">
      <c r="A954" s="3"/>
      <c r="B954" s="38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18.75" customHeight="1">
      <c r="A955" s="3"/>
      <c r="B955" s="38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18.75" customHeight="1">
      <c r="A956" s="3"/>
      <c r="B956" s="38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18.75" customHeight="1">
      <c r="A957" s="3"/>
      <c r="B957" s="38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18.75" customHeight="1">
      <c r="A958" s="3"/>
      <c r="B958" s="38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18.75" customHeight="1">
      <c r="A959" s="3"/>
      <c r="B959" s="38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18.75" customHeight="1">
      <c r="A960" s="3"/>
      <c r="B960" s="38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18.75" customHeight="1">
      <c r="A961" s="3"/>
      <c r="B961" s="38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18.75" customHeight="1">
      <c r="A962" s="3"/>
      <c r="B962" s="38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18.75" customHeight="1">
      <c r="A963" s="3"/>
      <c r="B963" s="38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18.75" customHeight="1">
      <c r="A964" s="3"/>
      <c r="B964" s="38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18.75" customHeight="1">
      <c r="A965" s="3"/>
      <c r="B965" s="38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18.75" customHeight="1">
      <c r="A966" s="3"/>
      <c r="B966" s="38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18.75" customHeight="1">
      <c r="A967" s="3"/>
      <c r="B967" s="38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18.75" customHeight="1">
      <c r="A968" s="3"/>
      <c r="B968" s="38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18.75" customHeight="1">
      <c r="A969" s="3"/>
      <c r="B969" s="38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18.75" customHeight="1">
      <c r="A970" s="3"/>
      <c r="B970" s="38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18.75" customHeight="1">
      <c r="A971" s="3"/>
      <c r="B971" s="38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18.75" customHeight="1">
      <c r="A972" s="3"/>
      <c r="B972" s="38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18.75" customHeight="1">
      <c r="A973" s="3"/>
      <c r="B973" s="38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18.75" customHeight="1">
      <c r="A974" s="3"/>
      <c r="B974" s="38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18.75" customHeight="1">
      <c r="A975" s="3"/>
      <c r="B975" s="38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18.75" customHeight="1">
      <c r="A976" s="3"/>
      <c r="B976" s="38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18.75" customHeight="1">
      <c r="A977" s="3"/>
      <c r="B977" s="38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18.75" customHeight="1">
      <c r="A978" s="3"/>
      <c r="B978" s="38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18.75" customHeight="1">
      <c r="A979" s="3"/>
      <c r="B979" s="38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18.75" customHeight="1">
      <c r="A980" s="3"/>
      <c r="B980" s="38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18.75" customHeight="1">
      <c r="A981" s="3"/>
      <c r="B981" s="38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18.75" customHeight="1">
      <c r="A982" s="3"/>
      <c r="B982" s="38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18.75" customHeight="1">
      <c r="A983" s="3"/>
      <c r="B983" s="38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18.75" customHeight="1">
      <c r="A984" s="3"/>
      <c r="B984" s="38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18.75" customHeight="1">
      <c r="A985" s="3"/>
      <c r="B985" s="38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18.75" customHeight="1">
      <c r="A986" s="3"/>
      <c r="B986" s="38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18.75" customHeight="1">
      <c r="A987" s="3"/>
      <c r="B987" s="38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18.75" customHeight="1">
      <c r="A988" s="3"/>
      <c r="B988" s="38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18.75" customHeight="1">
      <c r="A989" s="3"/>
      <c r="B989" s="38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18.75" customHeight="1">
      <c r="A990" s="3"/>
      <c r="B990" s="38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18.75" customHeight="1">
      <c r="A991" s="3"/>
      <c r="B991" s="38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18.75" customHeight="1">
      <c r="A992" s="3"/>
      <c r="B992" s="38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18.75" customHeight="1">
      <c r="A993" s="3"/>
      <c r="B993" s="38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18.75" customHeight="1">
      <c r="A994" s="3"/>
      <c r="B994" s="38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18.75" customHeight="1">
      <c r="A995" s="3"/>
      <c r="B995" s="38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18.75" customHeight="1">
      <c r="A996" s="3"/>
      <c r="B996" s="38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18.75" customHeight="1">
      <c r="A997" s="3"/>
      <c r="B997" s="38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18.75" customHeight="1">
      <c r="A998" s="3"/>
      <c r="B998" s="38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18.75" customHeight="1">
      <c r="A999" s="3"/>
      <c r="B999" s="38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18.75" customHeight="1">
      <c r="A1000" s="3"/>
      <c r="B1000" s="38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mergeCells count="3">
    <mergeCell ref="E2:F2"/>
    <mergeCell ref="H2:J2"/>
    <mergeCell ref="L2:Q2"/>
  </mergeCells>
  <phoneticPr fontId="3"/>
  <pageMargins left="0.7" right="0.7" top="0.75" bottom="0.75" header="0.511811023622047" footer="0.511811023622047"/>
  <pageSetup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22E7C-F0A4-4A2A-9296-F619367F35CD}">
  <dimension ref="A1:A7"/>
  <sheetViews>
    <sheetView workbookViewId="0"/>
  </sheetViews>
  <sheetFormatPr defaultRowHeight="15"/>
  <cols>
    <col min="1" max="1" width="179" customWidth="1"/>
  </cols>
  <sheetData>
    <row r="1" spans="1:1">
      <c r="A1" s="62" t="s">
        <v>50</v>
      </c>
    </row>
    <row r="2" spans="1:1">
      <c r="A2" s="62"/>
    </row>
    <row r="3" spans="1:1" ht="45">
      <c r="A3" s="62" t="s">
        <v>51</v>
      </c>
    </row>
    <row r="4" spans="1:1" ht="30">
      <c r="A4" s="62" t="s">
        <v>52</v>
      </c>
    </row>
    <row r="5" spans="1:1">
      <c r="A5" s="62"/>
    </row>
    <row r="6" spans="1:1">
      <c r="A6" s="62" t="s">
        <v>53</v>
      </c>
    </row>
    <row r="7" spans="1:1">
      <c r="A7" s="62" t="s">
        <v>54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About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三屋明弘 勝山店</dc:creator>
  <dc:description/>
  <cp:lastModifiedBy>三屋明弘 勝山店</cp:lastModifiedBy>
  <cp:revision>0</cp:revision>
  <dcterms:created xsi:type="dcterms:W3CDTF">2025-01-17T03:21:57Z</dcterms:created>
  <dcterms:modified xsi:type="dcterms:W3CDTF">2026-08-03T04:19:17Z</dcterms:modified>
  <dc:language>en-US</dc:language>
</cp:coreProperties>
</file>